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Z:\CI MANAGEMENT STANDARDS\SAFEGUARDING\New CIMS tools for Baobab January 2021\ESP\revised CI MS and 5 MS\"/>
    </mc:Choice>
  </mc:AlternateContent>
  <bookViews>
    <workbookView xWindow="0" yWindow="0" windowWidth="19200" windowHeight="8020" activeTab="2"/>
  </bookViews>
  <sheets>
    <sheet name="Introducción" sheetId="1" r:id="rId1"/>
    <sheet name="Formulario de entrada" sheetId="2" r:id="rId2"/>
    <sheet name="Estandár sobre salvaguardia" sheetId="8" r:id="rId3"/>
    <sheet name="Resultados Intermedios" sheetId="3" r:id="rId4"/>
    <sheet name="Resultados Finales" sheetId="4" r:id="rId5"/>
    <sheet name="Riesgos y prioridades" sheetId="5" r:id="rId6"/>
    <sheet name="Mitigación de riesgos" sheetId="6" r:id="rId7"/>
    <sheet name="Plan de mejora" sheetId="7" r:id="rId8"/>
  </sheets>
  <externalReferences>
    <externalReference r:id="rId9"/>
  </externalReferences>
  <definedNames>
    <definedName name="_ftn1" localSheetId="1">'Formulario de entrada'!#REF!</definedName>
    <definedName name="_ftnref1" localSheetId="1">'Formulario de entrada'!#REF!</definedName>
    <definedName name="_GoBack" localSheetId="1">'Formulario de entrada'!#REF!</definedName>
    <definedName name="_xlnm.Print_Area" localSheetId="1">'Formulario de entrada'!$A$1:$G$113</definedName>
    <definedName name="_xlnm.Print_Titles" localSheetId="3">'Resultados Intermedios'!$1:$2</definedName>
    <definedName name="RANGE_A1_C218" localSheetId="1">'Formulario de entrada'!$A$1</definedName>
    <definedName name="Z_4285FD5C_0531_48D1_9B8A_D5F30A1B7B15_.wvu.Cols" localSheetId="1" hidden="1">'Formulario de entrada'!$F:$F</definedName>
    <definedName name="Z_4285FD5C_0531_48D1_9B8A_D5F30A1B7B15_.wvu.PrintArea" localSheetId="1" hidden="1">'Formulario de entrada'!$A$1:$G$113</definedName>
    <definedName name="Z_4285FD5C_0531_48D1_9B8A_D5F30A1B7B15_.wvu.PrintTitles" localSheetId="3" hidden="1">'Resultados Intermedios'!$1:$2</definedName>
    <definedName name="Z_6D9F2412_D006_4712_AF14_EA959F599FEF_.wvu.Cols" localSheetId="1" hidden="1">'Formulario de entrada'!$F:$F</definedName>
    <definedName name="Z_6D9F2412_D006_4712_AF14_EA959F599FEF_.wvu.PrintArea" localSheetId="1" hidden="1">'Formulario de entrada'!$A$1:$G$113</definedName>
    <definedName name="Z_6D9F2412_D006_4712_AF14_EA959F599FEF_.wvu.PrintTitles" localSheetId="3" hidden="1">'Resultados Intermedios'!$1:$2</definedName>
  </definedNames>
  <calcPr calcId="162913"/>
  <customWorkbookViews>
    <customWorkbookView name="winter.j - Personal View" guid="{6D9F2412-D006-4712-AF14-EA959F599FEF}" mergeInterval="0" personalView="1" maximized="1" xWindow="1" yWindow="1" windowWidth="1362" windowHeight="537" activeSheetId="1"/>
    <customWorkbookView name="Felix Gonzalez - Vista personalizada" guid="{4285FD5C-0531-48D1-9B8A-D5F30A1B7B15}" mergeInterval="0" personalView="1" maximized="1" xWindow="-8" yWindow="-8" windowWidth="1382" windowHeight="744"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5" i="4" l="1"/>
  <c r="D7" i="8" l="1"/>
  <c r="D6" i="8"/>
  <c r="D24" i="8"/>
  <c r="D22" i="8"/>
  <c r="D20" i="8"/>
  <c r="D19" i="8"/>
  <c r="D18" i="8"/>
  <c r="D17" i="8"/>
  <c r="D15" i="8"/>
  <c r="D13" i="8"/>
  <c r="D11" i="8"/>
  <c r="D10" i="8"/>
  <c r="D9" i="8"/>
  <c r="D4" i="8"/>
  <c r="B75" i="6"/>
  <c r="A75" i="6"/>
  <c r="B74" i="6"/>
  <c r="A74" i="6"/>
  <c r="B73" i="6"/>
  <c r="A73" i="6"/>
  <c r="B50" i="6"/>
  <c r="A50" i="6"/>
  <c r="G98" i="5"/>
  <c r="C98" i="5"/>
  <c r="B98" i="5"/>
  <c r="A98" i="5"/>
  <c r="G97" i="5"/>
  <c r="C97" i="5"/>
  <c r="B97" i="5"/>
  <c r="A97" i="5"/>
  <c r="G96" i="5"/>
  <c r="C96" i="5"/>
  <c r="B96" i="5"/>
  <c r="A96" i="5"/>
  <c r="G64" i="5"/>
  <c r="C64" i="5"/>
  <c r="B64" i="5"/>
  <c r="A64" i="5"/>
  <c r="G23" i="3"/>
  <c r="G22" i="3"/>
  <c r="G98" i="3"/>
  <c r="G97" i="3"/>
  <c r="G96" i="3"/>
  <c r="G95" i="3"/>
  <c r="F94" i="3"/>
  <c r="D98" i="3"/>
  <c r="E98" i="3" s="1"/>
  <c r="D97" i="3"/>
  <c r="E97" i="3" s="1"/>
  <c r="D96" i="3"/>
  <c r="E96" i="3" s="1"/>
  <c r="D64" i="3"/>
  <c r="D63" i="3"/>
  <c r="D62" i="3"/>
  <c r="D61" i="3"/>
  <c r="E61" i="3" s="1"/>
  <c r="D60" i="3"/>
  <c r="D59" i="3"/>
  <c r="G58" i="3"/>
  <c r="F58" i="3"/>
  <c r="E64" i="3"/>
  <c r="E63" i="3"/>
  <c r="E62" i="3"/>
  <c r="E60" i="3"/>
  <c r="H97" i="3" l="1"/>
  <c r="I97" i="3" s="1"/>
  <c r="H98" i="3"/>
  <c r="I98" i="3" s="1"/>
  <c r="H96" i="3"/>
  <c r="I96" i="3" s="1"/>
  <c r="D58" i="3"/>
  <c r="E59" i="3"/>
  <c r="E58" i="3" s="1"/>
  <c r="B36" i="8"/>
  <c r="B35" i="8"/>
  <c r="B34" i="8"/>
  <c r="B33" i="8"/>
  <c r="A24" i="8" l="1"/>
  <c r="R24" i="8" s="1"/>
  <c r="A22" i="8"/>
  <c r="R22" i="8" s="1"/>
  <c r="A20" i="8"/>
  <c r="A19" i="8"/>
  <c r="A18" i="8"/>
  <c r="A17" i="8"/>
  <c r="B98" i="3"/>
  <c r="B20" i="8" s="1"/>
  <c r="A98" i="3"/>
  <c r="B97" i="3"/>
  <c r="B19" i="8" s="1"/>
  <c r="A97" i="3"/>
  <c r="B96" i="3"/>
  <c r="B18" i="8" s="1"/>
  <c r="A96" i="3"/>
  <c r="B64" i="3"/>
  <c r="B15" i="8" s="1"/>
  <c r="A64" i="3"/>
  <c r="A15" i="8" s="1"/>
  <c r="R15" i="8" s="1"/>
  <c r="E24" i="8"/>
  <c r="R23" i="8"/>
  <c r="G23" i="8"/>
  <c r="F23" i="8"/>
  <c r="D23" i="8"/>
  <c r="E22" i="8"/>
  <c r="E21" i="8" s="1"/>
  <c r="R21" i="8"/>
  <c r="G21" i="8"/>
  <c r="F21" i="8"/>
  <c r="D21" i="8"/>
  <c r="R20" i="8"/>
  <c r="E20" i="8"/>
  <c r="H20" i="8" s="1"/>
  <c r="I20" i="8" s="1"/>
  <c r="E19" i="8"/>
  <c r="H19" i="8" s="1"/>
  <c r="I19" i="8" s="1"/>
  <c r="R19" i="8"/>
  <c r="E18" i="8"/>
  <c r="H18" i="8" s="1"/>
  <c r="I18" i="8" s="1"/>
  <c r="R18" i="8"/>
  <c r="R17" i="8"/>
  <c r="R16" i="8"/>
  <c r="G16" i="8"/>
  <c r="F16" i="8"/>
  <c r="E15" i="8"/>
  <c r="E14" i="8" s="1"/>
  <c r="R14" i="8"/>
  <c r="G14" i="8"/>
  <c r="F14" i="8"/>
  <c r="D14" i="8"/>
  <c r="T13" i="8"/>
  <c r="E13" i="8"/>
  <c r="R12" i="8"/>
  <c r="G12" i="8"/>
  <c r="F12" i="8"/>
  <c r="D12" i="8"/>
  <c r="E11" i="8"/>
  <c r="H11" i="8" s="1"/>
  <c r="I11" i="8" s="1"/>
  <c r="E10" i="8"/>
  <c r="H10" i="8" s="1"/>
  <c r="I10" i="8" s="1"/>
  <c r="E9" i="8"/>
  <c r="R8" i="8"/>
  <c r="G8" i="8"/>
  <c r="F8" i="8"/>
  <c r="E7" i="8"/>
  <c r="H7" i="8" s="1"/>
  <c r="I7" i="8" s="1"/>
  <c r="E6" i="8"/>
  <c r="R5" i="8"/>
  <c r="G5" i="8"/>
  <c r="F5" i="8"/>
  <c r="D5" i="8"/>
  <c r="R3" i="8"/>
  <c r="G3" i="8"/>
  <c r="F3" i="8"/>
  <c r="L2" i="8"/>
  <c r="E5" i="8" l="1"/>
  <c r="E12" i="8"/>
  <c r="H13" i="8"/>
  <c r="H6" i="8"/>
  <c r="E8" i="8"/>
  <c r="H9" i="8"/>
  <c r="H15" i="8"/>
  <c r="H24" i="8"/>
  <c r="E23" i="8"/>
  <c r="D3" i="8"/>
  <c r="E4" i="8"/>
  <c r="D28" i="8"/>
  <c r="C115" i="2" s="1"/>
  <c r="D16" i="8"/>
  <c r="E17" i="8"/>
  <c r="H22" i="8"/>
  <c r="D8" i="8"/>
  <c r="G115" i="5"/>
  <c r="G113" i="5"/>
  <c r="G111" i="5"/>
  <c r="G110" i="5"/>
  <c r="G108" i="5"/>
  <c r="G106" i="5"/>
  <c r="G104" i="5"/>
  <c r="G103" i="5"/>
  <c r="G101" i="5"/>
  <c r="G100" i="5"/>
  <c r="G95" i="5"/>
  <c r="G92" i="5"/>
  <c r="G91" i="5"/>
  <c r="G90" i="5"/>
  <c r="G88" i="5"/>
  <c r="G87" i="5"/>
  <c r="G85" i="5"/>
  <c r="G84" i="5"/>
  <c r="G83" i="5"/>
  <c r="G81" i="5"/>
  <c r="G79" i="5"/>
  <c r="G78" i="5"/>
  <c r="G77" i="5"/>
  <c r="G76" i="5"/>
  <c r="G75" i="5"/>
  <c r="G74" i="5"/>
  <c r="G72" i="5"/>
  <c r="G70" i="5"/>
  <c r="G69" i="5"/>
  <c r="G68" i="5"/>
  <c r="G67" i="5"/>
  <c r="G66" i="5"/>
  <c r="G63" i="5"/>
  <c r="G62" i="5"/>
  <c r="G61" i="5"/>
  <c r="G60" i="5"/>
  <c r="G59" i="5"/>
  <c r="G56" i="5"/>
  <c r="G55" i="5"/>
  <c r="G53" i="5"/>
  <c r="G52" i="5"/>
  <c r="G50" i="5"/>
  <c r="G48" i="5"/>
  <c r="G46" i="5"/>
  <c r="G45" i="5"/>
  <c r="G44" i="5"/>
  <c r="G43" i="5"/>
  <c r="G42" i="5"/>
  <c r="G41" i="5"/>
  <c r="G40" i="5"/>
  <c r="G39" i="5"/>
  <c r="G38" i="5"/>
  <c r="G37" i="5"/>
  <c r="G35" i="5"/>
  <c r="G34" i="5"/>
  <c r="G32" i="5"/>
  <c r="G31" i="5"/>
  <c r="G30" i="5"/>
  <c r="G28" i="5"/>
  <c r="G25" i="5"/>
  <c r="G23" i="5"/>
  <c r="G22" i="5"/>
  <c r="G20" i="5"/>
  <c r="G19" i="5"/>
  <c r="G17" i="5"/>
  <c r="G15" i="5"/>
  <c r="G13" i="5"/>
  <c r="G12" i="5"/>
  <c r="G11" i="5"/>
  <c r="G9" i="5"/>
  <c r="G8" i="5"/>
  <c r="G6" i="5"/>
  <c r="B71" i="6"/>
  <c r="A71" i="6"/>
  <c r="J92" i="5"/>
  <c r="C7" i="5"/>
  <c r="C10" i="5" s="1"/>
  <c r="C14" i="5" s="1"/>
  <c r="C16" i="5" s="1"/>
  <c r="C18" i="5" s="1"/>
  <c r="C21" i="5" s="1"/>
  <c r="C24" i="5" s="1"/>
  <c r="C27" i="5" s="1"/>
  <c r="C29" i="5" s="1"/>
  <c r="C33" i="5" s="1"/>
  <c r="C36" i="5" s="1"/>
  <c r="C47" i="5" s="1"/>
  <c r="C49" i="5" s="1"/>
  <c r="C51" i="5" s="1"/>
  <c r="C54" i="5" s="1"/>
  <c r="C58" i="5" s="1"/>
  <c r="C65" i="5" s="1"/>
  <c r="C71" i="5" s="1"/>
  <c r="C73" i="5" s="1"/>
  <c r="C80" i="5" s="1"/>
  <c r="C82" i="5" s="1"/>
  <c r="C86" i="5" s="1"/>
  <c r="C89" i="5" s="1"/>
  <c r="C94" i="5" s="1"/>
  <c r="C99" i="5" s="1"/>
  <c r="C102" i="5" s="1"/>
  <c r="C105" i="5" s="1"/>
  <c r="C107" i="5" s="1"/>
  <c r="C109" i="5" s="1"/>
  <c r="C112" i="5" s="1"/>
  <c r="C114" i="5" s="1"/>
  <c r="D12" i="2"/>
  <c r="D14" i="2"/>
  <c r="D16" i="2" s="1"/>
  <c r="D19" i="2" s="1"/>
  <c r="D22" i="2" s="1"/>
  <c r="D25" i="2" s="1"/>
  <c r="D27" i="2" s="1"/>
  <c r="D31" i="2" s="1"/>
  <c r="D34" i="2" s="1"/>
  <c r="D45" i="2" s="1"/>
  <c r="D47" i="2" s="1"/>
  <c r="D49" i="2" s="1"/>
  <c r="D52" i="2" s="1"/>
  <c r="D56" i="2" s="1"/>
  <c r="D63" i="2" s="1"/>
  <c r="D69" i="2" s="1"/>
  <c r="D71" i="2" s="1"/>
  <c r="D78" i="2" s="1"/>
  <c r="D80" i="2" s="1"/>
  <c r="D84" i="2" s="1"/>
  <c r="D87" i="2" s="1"/>
  <c r="D92" i="2" s="1"/>
  <c r="D97" i="2" s="1"/>
  <c r="D100" i="2" s="1"/>
  <c r="D103" i="2" s="1"/>
  <c r="D105" i="2" s="1"/>
  <c r="D107" i="2" s="1"/>
  <c r="D110" i="2" s="1"/>
  <c r="D112" i="2" s="1"/>
  <c r="C12" i="2"/>
  <c r="C14" i="2" s="1"/>
  <c r="C16" i="2" s="1"/>
  <c r="C19" i="2" s="1"/>
  <c r="C22" i="2" s="1"/>
  <c r="C25" i="2" s="1"/>
  <c r="C27" i="2" s="1"/>
  <c r="C31" i="2" s="1"/>
  <c r="C34" i="2" s="1"/>
  <c r="C45" i="2" s="1"/>
  <c r="C47" i="2" s="1"/>
  <c r="C49" i="2" s="1"/>
  <c r="C52" i="2" s="1"/>
  <c r="C56" i="2" s="1"/>
  <c r="C63" i="2" s="1"/>
  <c r="C69" i="2" s="1"/>
  <c r="C71" i="2" s="1"/>
  <c r="C78" i="2" s="1"/>
  <c r="C80" i="2" s="1"/>
  <c r="C84" i="2" s="1"/>
  <c r="C87" i="2" s="1"/>
  <c r="C92" i="2" s="1"/>
  <c r="C97" i="2" s="1"/>
  <c r="C100" i="2" s="1"/>
  <c r="C103" i="2" s="1"/>
  <c r="C105" i="2" s="1"/>
  <c r="C107" i="2" s="1"/>
  <c r="C110" i="2" s="1"/>
  <c r="C112" i="2" s="1"/>
  <c r="D8" i="2"/>
  <c r="D5" i="2"/>
  <c r="C8" i="2"/>
  <c r="C5" i="2"/>
  <c r="B61" i="4"/>
  <c r="B60" i="4"/>
  <c r="B59" i="4"/>
  <c r="B58" i="4"/>
  <c r="F73" i="3"/>
  <c r="G76" i="3" s="1"/>
  <c r="F65" i="3"/>
  <c r="G66" i="3" s="1"/>
  <c r="B72" i="6"/>
  <c r="A72" i="6"/>
  <c r="C95" i="5"/>
  <c r="B95" i="5"/>
  <c r="A95" i="5"/>
  <c r="B94" i="5"/>
  <c r="A94" i="5"/>
  <c r="F109" i="3"/>
  <c r="G111" i="3" s="1"/>
  <c r="F99" i="3"/>
  <c r="G94" i="3"/>
  <c r="D95" i="3"/>
  <c r="B95" i="3"/>
  <c r="B17" i="8" s="1"/>
  <c r="A95" i="3"/>
  <c r="B94" i="3"/>
  <c r="A94" i="3"/>
  <c r="F92" i="2"/>
  <c r="G92" i="2" s="1"/>
  <c r="B9" i="7"/>
  <c r="B7" i="7"/>
  <c r="B6" i="7"/>
  <c r="A84" i="6"/>
  <c r="B84" i="6"/>
  <c r="A85" i="6"/>
  <c r="B85" i="6"/>
  <c r="B82" i="6"/>
  <c r="A82" i="6"/>
  <c r="B81" i="6"/>
  <c r="A81" i="6"/>
  <c r="B80" i="6"/>
  <c r="A80" i="6"/>
  <c r="B79" i="6"/>
  <c r="A79" i="6"/>
  <c r="B78" i="6"/>
  <c r="A78" i="6"/>
  <c r="B83" i="6"/>
  <c r="A83" i="6"/>
  <c r="B77" i="6"/>
  <c r="A77" i="6"/>
  <c r="B76" i="6"/>
  <c r="A76" i="6"/>
  <c r="B70" i="6"/>
  <c r="A70" i="6"/>
  <c r="B69" i="6"/>
  <c r="A69" i="6"/>
  <c r="B68" i="6"/>
  <c r="A68" i="6"/>
  <c r="B67" i="6"/>
  <c r="A67" i="6"/>
  <c r="B66" i="6"/>
  <c r="A66" i="6"/>
  <c r="B65" i="6"/>
  <c r="A65" i="6"/>
  <c r="B64" i="6"/>
  <c r="A64" i="6"/>
  <c r="B63" i="6"/>
  <c r="A63" i="6"/>
  <c r="B62" i="6"/>
  <c r="A62" i="6"/>
  <c r="B61" i="6"/>
  <c r="A61" i="6"/>
  <c r="B60" i="6"/>
  <c r="A60" i="6"/>
  <c r="B59" i="6"/>
  <c r="A59" i="6"/>
  <c r="B58" i="6"/>
  <c r="A58" i="6"/>
  <c r="B57" i="6"/>
  <c r="A57" i="6"/>
  <c r="B56" i="6"/>
  <c r="A56" i="6"/>
  <c r="B55" i="6"/>
  <c r="A55" i="6"/>
  <c r="B54" i="6"/>
  <c r="A54" i="6"/>
  <c r="B53" i="6"/>
  <c r="A53" i="6"/>
  <c r="B52" i="6"/>
  <c r="A52" i="6"/>
  <c r="B51" i="6"/>
  <c r="A51" i="6"/>
  <c r="B49" i="6"/>
  <c r="A49" i="6"/>
  <c r="B48" i="6"/>
  <c r="A48" i="6"/>
  <c r="B47" i="6"/>
  <c r="A47" i="6"/>
  <c r="B46" i="6"/>
  <c r="A46" i="6"/>
  <c r="B45" i="6"/>
  <c r="A45" i="6"/>
  <c r="B44" i="6"/>
  <c r="A44" i="6"/>
  <c r="B43" i="6"/>
  <c r="A43" i="6"/>
  <c r="B42" i="6"/>
  <c r="A42" i="6"/>
  <c r="B41" i="6"/>
  <c r="A41" i="6"/>
  <c r="B40" i="6"/>
  <c r="A40" i="6"/>
  <c r="B39" i="6"/>
  <c r="A39" i="6"/>
  <c r="B38" i="6"/>
  <c r="A38" i="6"/>
  <c r="B37" i="6"/>
  <c r="A37" i="6"/>
  <c r="B36" i="6"/>
  <c r="A36" i="6"/>
  <c r="B35" i="6"/>
  <c r="A35" i="6"/>
  <c r="B34" i="6"/>
  <c r="A34" i="6"/>
  <c r="B33" i="6"/>
  <c r="A33" i="6"/>
  <c r="B32" i="6"/>
  <c r="A32" i="6"/>
  <c r="B31" i="6"/>
  <c r="A31" i="6"/>
  <c r="B30" i="6"/>
  <c r="A30" i="6"/>
  <c r="B29" i="6"/>
  <c r="A29" i="6"/>
  <c r="B28" i="6"/>
  <c r="A28" i="6"/>
  <c r="B27" i="6"/>
  <c r="A27" i="6"/>
  <c r="B26" i="6"/>
  <c r="A26" i="6"/>
  <c r="B25" i="6"/>
  <c r="A25" i="6"/>
  <c r="B24" i="6"/>
  <c r="A24" i="6"/>
  <c r="B23" i="6"/>
  <c r="A23" i="6"/>
  <c r="B22" i="6"/>
  <c r="A22" i="6"/>
  <c r="B21" i="6"/>
  <c r="A21" i="6"/>
  <c r="B20" i="6"/>
  <c r="A20" i="6"/>
  <c r="B19" i="6"/>
  <c r="A19" i="6"/>
  <c r="B18" i="6"/>
  <c r="A18" i="6"/>
  <c r="B17" i="6"/>
  <c r="A17" i="6"/>
  <c r="B16" i="6"/>
  <c r="A16" i="6"/>
  <c r="B15" i="6"/>
  <c r="A15" i="6"/>
  <c r="B14" i="6"/>
  <c r="A14" i="6"/>
  <c r="B13" i="6"/>
  <c r="A13" i="6"/>
  <c r="B12" i="6"/>
  <c r="A12" i="6"/>
  <c r="B11" i="6"/>
  <c r="A11" i="6"/>
  <c r="B10" i="6"/>
  <c r="A10" i="6"/>
  <c r="B9" i="6"/>
  <c r="A9" i="6"/>
  <c r="G101" i="3"/>
  <c r="F112" i="2"/>
  <c r="G112" i="2" s="1"/>
  <c r="F110" i="2"/>
  <c r="G110" i="2" s="1"/>
  <c r="F107" i="2"/>
  <c r="G107" i="2" s="1"/>
  <c r="F105" i="2"/>
  <c r="G105" i="2" s="1"/>
  <c r="F103" i="2"/>
  <c r="G103" i="2" s="1"/>
  <c r="F100" i="2"/>
  <c r="G100" i="2" s="1"/>
  <c r="F97" i="2"/>
  <c r="G97" i="2" s="1"/>
  <c r="F87" i="2"/>
  <c r="G87" i="2" s="1"/>
  <c r="F84" i="2"/>
  <c r="G84" i="2" s="1"/>
  <c r="F80" i="2"/>
  <c r="G80" i="2" s="1"/>
  <c r="F78" i="2"/>
  <c r="G78" i="2" s="1"/>
  <c r="F71" i="2"/>
  <c r="G71" i="2" s="1"/>
  <c r="F69" i="2"/>
  <c r="G69" i="2" s="1"/>
  <c r="F63" i="2"/>
  <c r="G63" i="2" s="1"/>
  <c r="F56" i="2"/>
  <c r="G56" i="2" s="1"/>
  <c r="F52" i="2"/>
  <c r="G52" i="2" s="1"/>
  <c r="F49" i="2"/>
  <c r="G49" i="2" s="1"/>
  <c r="F47" i="2"/>
  <c r="G47" i="2" s="1"/>
  <c r="F45" i="2"/>
  <c r="G45" i="2" s="1"/>
  <c r="F34" i="2"/>
  <c r="G34" i="2" s="1"/>
  <c r="F31" i="2"/>
  <c r="G31" i="2" s="1"/>
  <c r="F27" i="2"/>
  <c r="G27" i="2" s="1"/>
  <c r="F25" i="2"/>
  <c r="G25" i="2" s="1"/>
  <c r="F22" i="2"/>
  <c r="G22" i="2" s="1"/>
  <c r="F19" i="2"/>
  <c r="G19" i="2" s="1"/>
  <c r="F16" i="2"/>
  <c r="G16" i="2" s="1"/>
  <c r="F14" i="2"/>
  <c r="G14" i="2" s="1"/>
  <c r="F12" i="2"/>
  <c r="G12" i="2" s="1"/>
  <c r="F8" i="2"/>
  <c r="G8" i="2" s="1"/>
  <c r="F5" i="2"/>
  <c r="G5" i="2" s="1"/>
  <c r="F2" i="2"/>
  <c r="G2" i="2" s="1"/>
  <c r="G69" i="3"/>
  <c r="G68" i="3"/>
  <c r="G74" i="3"/>
  <c r="G70" i="3"/>
  <c r="G75" i="3"/>
  <c r="D30" i="3"/>
  <c r="E30" i="3" s="1"/>
  <c r="D31" i="3"/>
  <c r="E31" i="3" s="1"/>
  <c r="D32" i="3"/>
  <c r="E32" i="3" s="1"/>
  <c r="B53" i="4"/>
  <c r="F24" i="3"/>
  <c r="B115" i="5"/>
  <c r="A115" i="5"/>
  <c r="B114" i="5"/>
  <c r="A114" i="5"/>
  <c r="B113" i="5"/>
  <c r="A113" i="5"/>
  <c r="B112" i="5"/>
  <c r="A112" i="5"/>
  <c r="B110" i="5"/>
  <c r="A110" i="5"/>
  <c r="B109" i="5"/>
  <c r="A109" i="5"/>
  <c r="B108" i="5"/>
  <c r="A108" i="5"/>
  <c r="B107" i="5"/>
  <c r="A107" i="5"/>
  <c r="B106" i="5"/>
  <c r="A106" i="5"/>
  <c r="B105" i="5"/>
  <c r="A105" i="5"/>
  <c r="B104" i="5"/>
  <c r="A104" i="5"/>
  <c r="B103" i="5"/>
  <c r="A103" i="5"/>
  <c r="B102" i="5"/>
  <c r="A102" i="5"/>
  <c r="B111" i="5"/>
  <c r="A111" i="5"/>
  <c r="B100" i="5"/>
  <c r="A100" i="5"/>
  <c r="B99" i="5"/>
  <c r="A99" i="5"/>
  <c r="C92" i="5"/>
  <c r="B92" i="5"/>
  <c r="A92" i="5"/>
  <c r="B91" i="5"/>
  <c r="A91" i="5"/>
  <c r="B90" i="5"/>
  <c r="A90" i="5"/>
  <c r="B89" i="5"/>
  <c r="A89" i="5"/>
  <c r="B88" i="5"/>
  <c r="A88" i="5"/>
  <c r="B87" i="5"/>
  <c r="A87" i="5"/>
  <c r="B86" i="5"/>
  <c r="A86" i="5"/>
  <c r="B85" i="5"/>
  <c r="A85" i="5"/>
  <c r="B84" i="5"/>
  <c r="A84" i="5"/>
  <c r="B83" i="5"/>
  <c r="A83" i="5"/>
  <c r="B82" i="5"/>
  <c r="A82" i="5"/>
  <c r="B81" i="5"/>
  <c r="A81" i="5"/>
  <c r="B80" i="5"/>
  <c r="A80" i="5"/>
  <c r="B79" i="5"/>
  <c r="A79" i="5"/>
  <c r="B78" i="5"/>
  <c r="A78" i="5"/>
  <c r="B73" i="5"/>
  <c r="A73" i="5"/>
  <c r="B72" i="5"/>
  <c r="A72" i="5"/>
  <c r="B71" i="5"/>
  <c r="A71" i="5"/>
  <c r="B70" i="5"/>
  <c r="A70" i="5"/>
  <c r="B69" i="5"/>
  <c r="A69" i="5"/>
  <c r="B68" i="5"/>
  <c r="A68" i="5"/>
  <c r="B67" i="5"/>
  <c r="A67" i="5"/>
  <c r="B101" i="5"/>
  <c r="A101" i="5"/>
  <c r="B66" i="5"/>
  <c r="A66" i="5"/>
  <c r="B63" i="5"/>
  <c r="A63" i="5"/>
  <c r="B62" i="5"/>
  <c r="A62" i="5"/>
  <c r="B61" i="5"/>
  <c r="A61" i="5"/>
  <c r="B60" i="5"/>
  <c r="A60" i="5"/>
  <c r="B59" i="5"/>
  <c r="A59" i="5"/>
  <c r="B58" i="5"/>
  <c r="A58" i="5"/>
  <c r="B77" i="5"/>
  <c r="A77" i="5"/>
  <c r="B76" i="5"/>
  <c r="A76" i="5"/>
  <c r="B75" i="5"/>
  <c r="A75" i="5"/>
  <c r="B74" i="5"/>
  <c r="A74" i="5"/>
  <c r="B65" i="5"/>
  <c r="A65" i="5"/>
  <c r="B56" i="5"/>
  <c r="A56" i="5"/>
  <c r="B55" i="5"/>
  <c r="A55" i="5"/>
  <c r="B54" i="5"/>
  <c r="A54" i="5"/>
  <c r="B53" i="5"/>
  <c r="A53" i="5"/>
  <c r="B52" i="5"/>
  <c r="A52" i="5"/>
  <c r="B51" i="5"/>
  <c r="A51" i="5"/>
  <c r="B50" i="5"/>
  <c r="A50" i="5"/>
  <c r="B49" i="5"/>
  <c r="A49" i="5"/>
  <c r="B48" i="5"/>
  <c r="A48" i="5"/>
  <c r="B47" i="5"/>
  <c r="A47" i="5"/>
  <c r="B46" i="5"/>
  <c r="A46" i="5"/>
  <c r="B45" i="5"/>
  <c r="A45" i="5"/>
  <c r="B44" i="5"/>
  <c r="A44" i="5"/>
  <c r="B43" i="5"/>
  <c r="A43" i="5"/>
  <c r="B42" i="5"/>
  <c r="A42" i="5"/>
  <c r="B41" i="5"/>
  <c r="A41" i="5"/>
  <c r="B40" i="5"/>
  <c r="A40" i="5"/>
  <c r="B39" i="5"/>
  <c r="A39" i="5"/>
  <c r="B38" i="5"/>
  <c r="A38" i="5"/>
  <c r="B37" i="5"/>
  <c r="A37" i="5"/>
  <c r="B36" i="5"/>
  <c r="A36" i="5"/>
  <c r="B35" i="5"/>
  <c r="A35" i="5"/>
  <c r="B34" i="5"/>
  <c r="A34" i="5"/>
  <c r="B33" i="5"/>
  <c r="A33" i="5"/>
  <c r="B32" i="5"/>
  <c r="A32" i="5"/>
  <c r="B31" i="5"/>
  <c r="A31" i="5"/>
  <c r="B30" i="5"/>
  <c r="A30" i="5"/>
  <c r="B29" i="5"/>
  <c r="A29" i="5"/>
  <c r="B28" i="5"/>
  <c r="A28" i="5"/>
  <c r="B27" i="5"/>
  <c r="A27" i="5"/>
  <c r="B25" i="5"/>
  <c r="A25" i="5"/>
  <c r="B24" i="5"/>
  <c r="A24" i="5"/>
  <c r="B23" i="5"/>
  <c r="A23" i="5"/>
  <c r="B22" i="5"/>
  <c r="A22" i="5"/>
  <c r="B21" i="5"/>
  <c r="A21" i="5"/>
  <c r="B20" i="5"/>
  <c r="A20" i="5"/>
  <c r="B19" i="5"/>
  <c r="A19" i="5"/>
  <c r="B18" i="5"/>
  <c r="A18" i="5"/>
  <c r="B17" i="5"/>
  <c r="A17" i="5"/>
  <c r="B16" i="5"/>
  <c r="A16" i="5"/>
  <c r="B15" i="5"/>
  <c r="A15" i="5"/>
  <c r="B14" i="5"/>
  <c r="A14" i="5"/>
  <c r="B13" i="5"/>
  <c r="A13" i="5"/>
  <c r="B12" i="5"/>
  <c r="A12" i="5"/>
  <c r="B11" i="5"/>
  <c r="A11" i="5"/>
  <c r="B10" i="5"/>
  <c r="A10" i="5"/>
  <c r="B9" i="5"/>
  <c r="A9" i="5"/>
  <c r="B8" i="5"/>
  <c r="A8" i="5"/>
  <c r="B7" i="5"/>
  <c r="A7" i="5"/>
  <c r="B6" i="5"/>
  <c r="A6" i="5"/>
  <c r="B5" i="5"/>
  <c r="A5" i="5"/>
  <c r="B4" i="5"/>
  <c r="A4" i="5"/>
  <c r="A92" i="3"/>
  <c r="C6" i="5"/>
  <c r="C8" i="5"/>
  <c r="C9" i="5"/>
  <c r="G5" i="5"/>
  <c r="C115" i="5"/>
  <c r="C113" i="5"/>
  <c r="C110" i="5"/>
  <c r="C108" i="5"/>
  <c r="C106" i="5"/>
  <c r="C104" i="5"/>
  <c r="C103" i="5"/>
  <c r="C111" i="5"/>
  <c r="C100" i="5"/>
  <c r="C91" i="5"/>
  <c r="C90" i="5"/>
  <c r="C88" i="5"/>
  <c r="C87" i="5"/>
  <c r="C85" i="5"/>
  <c r="C84" i="5"/>
  <c r="C83" i="5"/>
  <c r="C81" i="5"/>
  <c r="C79" i="5"/>
  <c r="C78" i="5"/>
  <c r="C72" i="5"/>
  <c r="C70" i="5"/>
  <c r="C69" i="5"/>
  <c r="C68" i="5"/>
  <c r="C67" i="5"/>
  <c r="C101" i="5"/>
  <c r="C66" i="5"/>
  <c r="C63" i="5"/>
  <c r="C62" i="5"/>
  <c r="C61" i="5"/>
  <c r="C60" i="5"/>
  <c r="C59" i="5"/>
  <c r="C77" i="5"/>
  <c r="C76" i="5"/>
  <c r="C75" i="5"/>
  <c r="C74" i="5"/>
  <c r="C56" i="5"/>
  <c r="C55" i="5"/>
  <c r="C53" i="5"/>
  <c r="C52" i="5"/>
  <c r="C50" i="5"/>
  <c r="C48" i="5"/>
  <c r="C46" i="5"/>
  <c r="C45" i="5"/>
  <c r="C44" i="5"/>
  <c r="C43" i="5"/>
  <c r="C42" i="5"/>
  <c r="C41" i="5"/>
  <c r="C40" i="5"/>
  <c r="C39" i="5"/>
  <c r="C38" i="5"/>
  <c r="C37" i="5"/>
  <c r="C35" i="5"/>
  <c r="C34" i="5"/>
  <c r="C32" i="5"/>
  <c r="C31" i="5"/>
  <c r="C30" i="5"/>
  <c r="C28" i="5"/>
  <c r="C25" i="5"/>
  <c r="C23" i="5"/>
  <c r="C22" i="5"/>
  <c r="C20" i="5"/>
  <c r="C19" i="5"/>
  <c r="C17" i="5"/>
  <c r="C15" i="5"/>
  <c r="C13" i="5"/>
  <c r="C12" i="5"/>
  <c r="C11" i="5"/>
  <c r="C5" i="5"/>
  <c r="B54" i="4"/>
  <c r="B52" i="4"/>
  <c r="B51" i="4"/>
  <c r="B50" i="4"/>
  <c r="B49" i="4"/>
  <c r="D69" i="3"/>
  <c r="E69" i="3" s="1"/>
  <c r="H69" i="3" s="1"/>
  <c r="D68" i="3"/>
  <c r="E68" i="3" s="1"/>
  <c r="H68" i="3" s="1"/>
  <c r="I68" i="3" s="1"/>
  <c r="D45" i="3"/>
  <c r="E45" i="3" s="1"/>
  <c r="D44" i="3"/>
  <c r="E44" i="3" s="1"/>
  <c r="G25" i="3"/>
  <c r="G24" i="3"/>
  <c r="D25" i="3"/>
  <c r="D24" i="3" s="1"/>
  <c r="D12" i="3"/>
  <c r="E12" i="3" s="1"/>
  <c r="B115" i="3"/>
  <c r="A115" i="3"/>
  <c r="B114" i="3"/>
  <c r="A114" i="3"/>
  <c r="B113" i="3"/>
  <c r="B24" i="8" s="1"/>
  <c r="A113" i="3"/>
  <c r="B112" i="3"/>
  <c r="A112" i="3"/>
  <c r="B110" i="3"/>
  <c r="A110" i="3"/>
  <c r="B109" i="3"/>
  <c r="A109" i="3"/>
  <c r="B108" i="3"/>
  <c r="A108" i="3"/>
  <c r="B107" i="3"/>
  <c r="A107" i="3"/>
  <c r="B106" i="3"/>
  <c r="A106" i="3"/>
  <c r="B105" i="3"/>
  <c r="A105" i="3"/>
  <c r="B104" i="3"/>
  <c r="A104" i="3"/>
  <c r="B103" i="3"/>
  <c r="A103" i="3"/>
  <c r="B102" i="3"/>
  <c r="A102" i="3"/>
  <c r="B111" i="3"/>
  <c r="A111" i="3"/>
  <c r="B100" i="3"/>
  <c r="A100" i="3"/>
  <c r="B99" i="3"/>
  <c r="A99" i="3"/>
  <c r="B93" i="3"/>
  <c r="B93" i="5" s="1"/>
  <c r="A93" i="3"/>
  <c r="B92" i="3"/>
  <c r="B91" i="3"/>
  <c r="A91" i="3"/>
  <c r="B90" i="3"/>
  <c r="A90" i="3"/>
  <c r="B89" i="3"/>
  <c r="A89" i="3"/>
  <c r="B88" i="3"/>
  <c r="A88" i="3"/>
  <c r="B87" i="3"/>
  <c r="A87" i="3"/>
  <c r="B86" i="3"/>
  <c r="A86" i="3"/>
  <c r="B85" i="3"/>
  <c r="A85" i="3"/>
  <c r="B84" i="3"/>
  <c r="A84" i="3"/>
  <c r="B83" i="3"/>
  <c r="A83" i="3"/>
  <c r="B82" i="3"/>
  <c r="A82" i="3"/>
  <c r="B81" i="3"/>
  <c r="A81" i="3"/>
  <c r="B80" i="3"/>
  <c r="A80" i="3"/>
  <c r="B79" i="3"/>
  <c r="A79" i="3"/>
  <c r="B78" i="3"/>
  <c r="A78" i="3"/>
  <c r="B73" i="3"/>
  <c r="A73" i="3"/>
  <c r="B72" i="3"/>
  <c r="A72" i="3"/>
  <c r="B71" i="3"/>
  <c r="A71" i="3"/>
  <c r="B70" i="3"/>
  <c r="A70" i="3"/>
  <c r="B69" i="3"/>
  <c r="A69" i="3"/>
  <c r="B68" i="3"/>
  <c r="A68" i="3"/>
  <c r="B67" i="3"/>
  <c r="A67" i="3"/>
  <c r="B101" i="3"/>
  <c r="B22" i="8" s="1"/>
  <c r="A101" i="3"/>
  <c r="B66" i="3"/>
  <c r="A66" i="3"/>
  <c r="B63" i="3"/>
  <c r="A63" i="3"/>
  <c r="B62" i="3"/>
  <c r="A62" i="3"/>
  <c r="B61" i="3"/>
  <c r="A61" i="3"/>
  <c r="B60" i="3"/>
  <c r="A60" i="3"/>
  <c r="B59" i="3"/>
  <c r="A59" i="3"/>
  <c r="B58" i="3"/>
  <c r="A58" i="3"/>
  <c r="B77" i="3"/>
  <c r="A77" i="3"/>
  <c r="B76" i="3"/>
  <c r="A76" i="3"/>
  <c r="B75" i="3"/>
  <c r="A75" i="3"/>
  <c r="B74" i="3"/>
  <c r="A74" i="3"/>
  <c r="B65" i="3"/>
  <c r="A65" i="3"/>
  <c r="B57" i="3"/>
  <c r="B57" i="5" s="1"/>
  <c r="A57" i="3"/>
  <c r="B56" i="3"/>
  <c r="A56" i="3"/>
  <c r="B55" i="3"/>
  <c r="A55" i="3"/>
  <c r="B54" i="3"/>
  <c r="A54" i="3"/>
  <c r="B53" i="3"/>
  <c r="A53" i="3"/>
  <c r="B52" i="3"/>
  <c r="B13" i="8" s="1"/>
  <c r="A52" i="3"/>
  <c r="A13" i="8" s="1"/>
  <c r="R13" i="8" s="1"/>
  <c r="B51" i="3"/>
  <c r="A51" i="3"/>
  <c r="B50" i="3"/>
  <c r="A50" i="3"/>
  <c r="B49" i="3"/>
  <c r="A49" i="3"/>
  <c r="B48" i="3"/>
  <c r="A48" i="3"/>
  <c r="B47" i="3"/>
  <c r="A47" i="3"/>
  <c r="B46" i="3"/>
  <c r="A46" i="3"/>
  <c r="B45" i="3"/>
  <c r="A45" i="3"/>
  <c r="B44" i="3"/>
  <c r="A44" i="3"/>
  <c r="B43" i="3"/>
  <c r="A43" i="3"/>
  <c r="B42" i="3"/>
  <c r="A42" i="3"/>
  <c r="B41" i="3"/>
  <c r="B11" i="8" s="1"/>
  <c r="A41" i="3"/>
  <c r="A11" i="8" s="1"/>
  <c r="R11" i="8" s="1"/>
  <c r="B40" i="3"/>
  <c r="B10" i="8" s="1"/>
  <c r="A40" i="3"/>
  <c r="A10" i="8" s="1"/>
  <c r="R10" i="8" s="1"/>
  <c r="B39" i="3"/>
  <c r="B9" i="8" s="1"/>
  <c r="A39" i="3"/>
  <c r="A9" i="8" s="1"/>
  <c r="R9" i="8" s="1"/>
  <c r="B38" i="3"/>
  <c r="A38" i="3"/>
  <c r="B37" i="3"/>
  <c r="A37" i="3"/>
  <c r="B36" i="3"/>
  <c r="A36" i="3"/>
  <c r="B35" i="3"/>
  <c r="A35" i="3"/>
  <c r="B34" i="3"/>
  <c r="A34" i="3"/>
  <c r="B33" i="3"/>
  <c r="A33" i="3"/>
  <c r="B32" i="3"/>
  <c r="A32" i="3"/>
  <c r="B31" i="3"/>
  <c r="A31" i="3"/>
  <c r="B30" i="3"/>
  <c r="A30" i="3"/>
  <c r="B29" i="3"/>
  <c r="A29" i="3"/>
  <c r="B28" i="3"/>
  <c r="A28" i="3"/>
  <c r="B27" i="3"/>
  <c r="A27" i="3"/>
  <c r="B26" i="3"/>
  <c r="B26" i="5" s="1"/>
  <c r="A26" i="3"/>
  <c r="B25" i="3"/>
  <c r="A25" i="3"/>
  <c r="B24" i="3"/>
  <c r="A24" i="3"/>
  <c r="B23" i="3"/>
  <c r="B7" i="8" s="1"/>
  <c r="A23" i="3"/>
  <c r="A7" i="8" s="1"/>
  <c r="R7" i="8" s="1"/>
  <c r="B22" i="3"/>
  <c r="B6" i="8" s="1"/>
  <c r="A22" i="3"/>
  <c r="A6" i="8" s="1"/>
  <c r="R6" i="8" s="1"/>
  <c r="B21" i="3"/>
  <c r="A21" i="3"/>
  <c r="B20" i="3"/>
  <c r="A20" i="3"/>
  <c r="B19" i="3"/>
  <c r="A19" i="3"/>
  <c r="B18" i="3"/>
  <c r="A18" i="3"/>
  <c r="B17" i="3"/>
  <c r="A17" i="3"/>
  <c r="B16" i="3"/>
  <c r="A16" i="3"/>
  <c r="B15" i="3"/>
  <c r="A15" i="3"/>
  <c r="B14" i="3"/>
  <c r="A14" i="3"/>
  <c r="B13" i="3"/>
  <c r="A13" i="3"/>
  <c r="B12" i="3"/>
  <c r="A12" i="3"/>
  <c r="B11" i="3"/>
  <c r="B4" i="8" s="1"/>
  <c r="A11" i="3"/>
  <c r="A4" i="8" s="1"/>
  <c r="R4" i="8" s="1"/>
  <c r="B10" i="3"/>
  <c r="A10" i="3"/>
  <c r="B9" i="3"/>
  <c r="A9" i="3"/>
  <c r="B8" i="3"/>
  <c r="A8" i="3"/>
  <c r="B7" i="3"/>
  <c r="A7" i="3"/>
  <c r="B6" i="3"/>
  <c r="A6" i="3"/>
  <c r="B5" i="3"/>
  <c r="A5" i="3"/>
  <c r="B4" i="3"/>
  <c r="A4" i="3"/>
  <c r="B3" i="3"/>
  <c r="B3" i="5" s="1"/>
  <c r="A3" i="3"/>
  <c r="D70" i="3"/>
  <c r="E70" i="3" s="1"/>
  <c r="H70" i="3" s="1"/>
  <c r="I70" i="3" s="1"/>
  <c r="D67" i="3"/>
  <c r="E67" i="3" s="1"/>
  <c r="D101" i="3"/>
  <c r="E101" i="3" s="1"/>
  <c r="D66" i="3"/>
  <c r="E66" i="3" s="1"/>
  <c r="D53" i="3"/>
  <c r="D76" i="3"/>
  <c r="D77" i="3"/>
  <c r="D75" i="3"/>
  <c r="E75" i="3" s="1"/>
  <c r="D74" i="3"/>
  <c r="E74" i="3" s="1"/>
  <c r="D5" i="3"/>
  <c r="D6" i="3"/>
  <c r="E6" i="3" s="1"/>
  <c r="D8" i="3"/>
  <c r="E8" i="3" s="1"/>
  <c r="D115" i="3"/>
  <c r="D114" i="3" s="1"/>
  <c r="D113" i="3"/>
  <c r="D112" i="3" s="1"/>
  <c r="D108" i="3"/>
  <c r="F7" i="4"/>
  <c r="F16" i="4"/>
  <c r="F25" i="4"/>
  <c r="F34" i="4"/>
  <c r="F54" i="3"/>
  <c r="G56" i="3" s="1"/>
  <c r="G54" i="3" s="1"/>
  <c r="F33" i="3"/>
  <c r="G35" i="3"/>
  <c r="F29" i="3"/>
  <c r="G30" i="3" s="1"/>
  <c r="F14" i="3"/>
  <c r="G15" i="3"/>
  <c r="G14" i="3"/>
  <c r="F114" i="3"/>
  <c r="G115" i="3" s="1"/>
  <c r="G114" i="3" s="1"/>
  <c r="F112" i="3"/>
  <c r="G113" i="3" s="1"/>
  <c r="G112" i="3" s="1"/>
  <c r="F4" i="3"/>
  <c r="G5" i="3" s="1"/>
  <c r="G4" i="3" s="1"/>
  <c r="G6" i="3"/>
  <c r="F7" i="3"/>
  <c r="G8" i="3" s="1"/>
  <c r="F16" i="3"/>
  <c r="G17" i="3"/>
  <c r="G16" i="3" s="1"/>
  <c r="F18" i="3"/>
  <c r="G19" i="3"/>
  <c r="F21" i="3"/>
  <c r="G21" i="3" s="1"/>
  <c r="F27" i="3"/>
  <c r="G28" i="3"/>
  <c r="G27" i="3"/>
  <c r="F36" i="3"/>
  <c r="G39" i="3" s="1"/>
  <c r="F47" i="3"/>
  <c r="G48" i="3"/>
  <c r="G47" i="3" s="1"/>
  <c r="F49" i="3"/>
  <c r="G50" i="3"/>
  <c r="G49" i="3"/>
  <c r="F51" i="3"/>
  <c r="G52" i="3" s="1"/>
  <c r="G51" i="3" s="1"/>
  <c r="F71" i="3"/>
  <c r="G72" i="3" s="1"/>
  <c r="G71" i="3" s="1"/>
  <c r="G79" i="3"/>
  <c r="F80" i="3"/>
  <c r="G81" i="3" s="1"/>
  <c r="G80" i="3" s="1"/>
  <c r="F82" i="3"/>
  <c r="G83" i="3" s="1"/>
  <c r="G82" i="3" s="1"/>
  <c r="G84" i="3"/>
  <c r="F86" i="3"/>
  <c r="G88" i="3" s="1"/>
  <c r="F89" i="3"/>
  <c r="G90" i="3"/>
  <c r="G89" i="3" s="1"/>
  <c r="G100" i="3"/>
  <c r="G99" i="3" s="1"/>
  <c r="F102" i="3"/>
  <c r="G103" i="3"/>
  <c r="G102" i="3" s="1"/>
  <c r="F105" i="3"/>
  <c r="G106" i="3" s="1"/>
  <c r="G105" i="3" s="1"/>
  <c r="F107" i="3"/>
  <c r="G108" i="3" s="1"/>
  <c r="G107" i="3" s="1"/>
  <c r="D9" i="3"/>
  <c r="E9" i="3" s="1"/>
  <c r="D11" i="3"/>
  <c r="E11" i="3" s="1"/>
  <c r="D13" i="3"/>
  <c r="D15" i="3"/>
  <c r="D14" i="3" s="1"/>
  <c r="D17" i="3"/>
  <c r="D19" i="3"/>
  <c r="D20" i="3"/>
  <c r="E20" i="3" s="1"/>
  <c r="D22" i="3"/>
  <c r="E22" i="3" s="1"/>
  <c r="D23" i="3"/>
  <c r="D28" i="3"/>
  <c r="D34" i="3"/>
  <c r="E34" i="3" s="1"/>
  <c r="D35" i="3"/>
  <c r="E35" i="3" s="1"/>
  <c r="D37" i="3"/>
  <c r="D38" i="3"/>
  <c r="E38" i="3" s="1"/>
  <c r="D39" i="3"/>
  <c r="E39" i="3" s="1"/>
  <c r="D40" i="3"/>
  <c r="E40" i="3" s="1"/>
  <c r="D41" i="3"/>
  <c r="E41" i="3" s="1"/>
  <c r="D42" i="3"/>
  <c r="E42" i="3" s="1"/>
  <c r="D43" i="3"/>
  <c r="E43" i="3" s="1"/>
  <c r="D46" i="3"/>
  <c r="E46" i="3" s="1"/>
  <c r="D48" i="3"/>
  <c r="E48" i="3" s="1"/>
  <c r="E47" i="3" s="1"/>
  <c r="D50" i="3"/>
  <c r="D49" i="3" s="1"/>
  <c r="D52" i="3"/>
  <c r="D55" i="3"/>
  <c r="E55" i="3" s="1"/>
  <c r="D56" i="3"/>
  <c r="D72" i="3"/>
  <c r="D78" i="3"/>
  <c r="E78" i="3" s="1"/>
  <c r="D79" i="3"/>
  <c r="E79" i="3" s="1"/>
  <c r="H79" i="3" s="1"/>
  <c r="I79" i="3" s="1"/>
  <c r="D81" i="3"/>
  <c r="E81" i="3" s="1"/>
  <c r="D83" i="3"/>
  <c r="D84" i="3"/>
  <c r="E84" i="3" s="1"/>
  <c r="D85" i="3"/>
  <c r="E85" i="3" s="1"/>
  <c r="D87" i="3"/>
  <c r="E87" i="3" s="1"/>
  <c r="D88" i="3"/>
  <c r="E88" i="3" s="1"/>
  <c r="D90" i="3"/>
  <c r="E90" i="3" s="1"/>
  <c r="D91" i="3"/>
  <c r="E91" i="3" s="1"/>
  <c r="D92" i="3"/>
  <c r="E92" i="3" s="1"/>
  <c r="D100" i="3"/>
  <c r="D111" i="3"/>
  <c r="E111" i="3" s="1"/>
  <c r="D103" i="3"/>
  <c r="E103" i="3" s="1"/>
  <c r="H103" i="3" s="1"/>
  <c r="D104" i="3"/>
  <c r="E104" i="3" s="1"/>
  <c r="D106" i="3"/>
  <c r="D105" i="3"/>
  <c r="D110" i="3"/>
  <c r="E110" i="3" s="1"/>
  <c r="F10" i="3"/>
  <c r="G11" i="3"/>
  <c r="G104" i="3"/>
  <c r="G78" i="3"/>
  <c r="G34" i="3"/>
  <c r="G31" i="3"/>
  <c r="G92" i="3"/>
  <c r="G37" i="3"/>
  <c r="G53" i="3"/>
  <c r="G38" i="3"/>
  <c r="G55" i="3"/>
  <c r="G45" i="3"/>
  <c r="G12" i="3"/>
  <c r="G85" i="3"/>
  <c r="G46" i="3"/>
  <c r="G40" i="3"/>
  <c r="G43" i="3"/>
  <c r="G44" i="3"/>
  <c r="G13" i="3"/>
  <c r="G10" i="3" s="1"/>
  <c r="G20" i="3"/>
  <c r="G18" i="3"/>
  <c r="G87" i="3"/>
  <c r="G86" i="3" s="1"/>
  <c r="G33" i="3"/>
  <c r="G91" i="3"/>
  <c r="D27" i="3"/>
  <c r="E106" i="3"/>
  <c r="E105" i="3" s="1"/>
  <c r="E100" i="3"/>
  <c r="E83" i="3"/>
  <c r="H75" i="3"/>
  <c r="E95" i="3" l="1"/>
  <c r="E94" i="3" s="1"/>
  <c r="D94" i="3"/>
  <c r="G62" i="3"/>
  <c r="H62" i="3" s="1"/>
  <c r="I62" i="3" s="1"/>
  <c r="G59" i="3"/>
  <c r="H59" i="3" s="1"/>
  <c r="G61" i="3"/>
  <c r="H61" i="3" s="1"/>
  <c r="I61" i="3" s="1"/>
  <c r="G60" i="3"/>
  <c r="H60" i="3" s="1"/>
  <c r="I60" i="3" s="1"/>
  <c r="G64" i="3"/>
  <c r="H64" i="3" s="1"/>
  <c r="I64" i="3" s="1"/>
  <c r="G63" i="3"/>
  <c r="H63" i="3" s="1"/>
  <c r="I63" i="3" s="1"/>
  <c r="G73" i="3"/>
  <c r="G65" i="3"/>
  <c r="H83" i="3"/>
  <c r="I83" i="3" s="1"/>
  <c r="H22" i="3"/>
  <c r="I22" i="3" s="1"/>
  <c r="H90" i="3"/>
  <c r="H84" i="3"/>
  <c r="I84" i="3" s="1"/>
  <c r="H78" i="3"/>
  <c r="H39" i="3"/>
  <c r="I39" i="3" s="1"/>
  <c r="H34" i="3"/>
  <c r="I34" i="3" s="1"/>
  <c r="H20" i="3"/>
  <c r="G110" i="3"/>
  <c r="G109" i="3" s="1"/>
  <c r="H6" i="3"/>
  <c r="I6" i="3" s="1"/>
  <c r="H66" i="3"/>
  <c r="I66" i="3" s="1"/>
  <c r="H11" i="3"/>
  <c r="G42" i="3"/>
  <c r="G9" i="3"/>
  <c r="G7" i="3" s="1"/>
  <c r="G41" i="3"/>
  <c r="G36" i="3" s="1"/>
  <c r="H88" i="3"/>
  <c r="I88" i="3" s="1"/>
  <c r="H101" i="3"/>
  <c r="I101" i="3" s="1"/>
  <c r="H12" i="3"/>
  <c r="I12" i="3" s="1"/>
  <c r="H30" i="3"/>
  <c r="G67" i="3"/>
  <c r="H55" i="3"/>
  <c r="I55" i="3" s="1"/>
  <c r="E15" i="3"/>
  <c r="E14" i="3" s="1"/>
  <c r="G32" i="3"/>
  <c r="H87" i="3"/>
  <c r="H9" i="3"/>
  <c r="I9" i="3" s="1"/>
  <c r="G77" i="3"/>
  <c r="H38" i="3"/>
  <c r="I38" i="3" s="1"/>
  <c r="D18" i="3"/>
  <c r="H92" i="3"/>
  <c r="I92" i="3" s="1"/>
  <c r="E115" i="3"/>
  <c r="E114" i="3" s="1"/>
  <c r="G29" i="3"/>
  <c r="H85" i="3"/>
  <c r="I85" i="3" s="1"/>
  <c r="H45" i="3"/>
  <c r="I45" i="3" s="1"/>
  <c r="H44" i="3"/>
  <c r="I44" i="3" s="1"/>
  <c r="H46" i="3"/>
  <c r="H31" i="3"/>
  <c r="I31" i="3" s="1"/>
  <c r="H43" i="3"/>
  <c r="I43" i="3" s="1"/>
  <c r="H40" i="3"/>
  <c r="I40" i="3" s="1"/>
  <c r="D47" i="3"/>
  <c r="H42" i="3"/>
  <c r="I42" i="3" s="1"/>
  <c r="E109" i="3"/>
  <c r="H111" i="3"/>
  <c r="I111" i="3" s="1"/>
  <c r="E7" i="3"/>
  <c r="D21" i="3"/>
  <c r="I11" i="3"/>
  <c r="H81" i="3"/>
  <c r="H80" i="3" s="1"/>
  <c r="J80" i="3" s="1"/>
  <c r="D30" i="4" s="1"/>
  <c r="E30" i="4" s="1"/>
  <c r="H30" i="4" s="1"/>
  <c r="I30" i="4" s="1"/>
  <c r="E80" i="3"/>
  <c r="H67" i="3"/>
  <c r="E65" i="3"/>
  <c r="H32" i="3"/>
  <c r="I32" i="3" s="1"/>
  <c r="E29" i="3"/>
  <c r="E102" i="3"/>
  <c r="H104" i="3"/>
  <c r="H102" i="3" s="1"/>
  <c r="J102" i="3" s="1"/>
  <c r="D37" i="4" s="1"/>
  <c r="D89" i="3"/>
  <c r="D10" i="3"/>
  <c r="E82" i="3"/>
  <c r="E89" i="3"/>
  <c r="H48" i="3"/>
  <c r="I48" i="3" s="1"/>
  <c r="I47" i="3" s="1"/>
  <c r="E86" i="3"/>
  <c r="D82" i="3"/>
  <c r="I46" i="3"/>
  <c r="H106" i="3"/>
  <c r="H105" i="3" s="1"/>
  <c r="J105" i="3" s="1"/>
  <c r="D38" i="4" s="1"/>
  <c r="H86" i="3"/>
  <c r="J86" i="3" s="1"/>
  <c r="D32" i="4" s="1"/>
  <c r="E32" i="4" s="1"/>
  <c r="H32" i="4" s="1"/>
  <c r="I32" i="4" s="1"/>
  <c r="E99" i="3"/>
  <c r="D29" i="3"/>
  <c r="E25" i="3"/>
  <c r="D109" i="3"/>
  <c r="D99" i="3"/>
  <c r="H95" i="3"/>
  <c r="E38" i="4"/>
  <c r="H38" i="4" s="1"/>
  <c r="I38" i="4" s="1"/>
  <c r="H35" i="3"/>
  <c r="I35" i="3" s="1"/>
  <c r="E33" i="3"/>
  <c r="H74" i="3"/>
  <c r="H115" i="3"/>
  <c r="E52" i="3"/>
  <c r="D51" i="3"/>
  <c r="E13" i="3"/>
  <c r="H13" i="3" s="1"/>
  <c r="I13" i="3" s="1"/>
  <c r="E76" i="3"/>
  <c r="H76" i="3" s="1"/>
  <c r="I76" i="3" s="1"/>
  <c r="I103" i="3"/>
  <c r="D54" i="3"/>
  <c r="E108" i="3"/>
  <c r="D107" i="3"/>
  <c r="I30" i="3"/>
  <c r="H91" i="3"/>
  <c r="I91" i="3" s="1"/>
  <c r="D73" i="3"/>
  <c r="I78" i="3"/>
  <c r="E50" i="3"/>
  <c r="E28" i="3"/>
  <c r="E113" i="3"/>
  <c r="D33" i="3"/>
  <c r="E53" i="3"/>
  <c r="H53" i="3" s="1"/>
  <c r="I53" i="3" s="1"/>
  <c r="D86" i="3"/>
  <c r="I75" i="3"/>
  <c r="H100" i="3"/>
  <c r="I20" i="3"/>
  <c r="I87" i="3"/>
  <c r="I86" i="3" s="1"/>
  <c r="E56" i="3"/>
  <c r="H8" i="3"/>
  <c r="D7" i="3"/>
  <c r="I69" i="3"/>
  <c r="D65" i="3"/>
  <c r="D102" i="3"/>
  <c r="I90" i="3"/>
  <c r="D80" i="3"/>
  <c r="I81" i="3"/>
  <c r="I80" i="3" s="1"/>
  <c r="E72" i="3"/>
  <c r="D71" i="3"/>
  <c r="E23" i="3"/>
  <c r="E19" i="3"/>
  <c r="E77" i="3"/>
  <c r="H77" i="3" s="1"/>
  <c r="I77" i="3" s="1"/>
  <c r="E37" i="3"/>
  <c r="D36" i="3"/>
  <c r="E17" i="3"/>
  <c r="D16" i="3"/>
  <c r="E5" i="3"/>
  <c r="D4" i="3"/>
  <c r="I22" i="8"/>
  <c r="I21" i="8" s="1"/>
  <c r="H21" i="8"/>
  <c r="I15" i="8"/>
  <c r="I14" i="8" s="1"/>
  <c r="H14" i="8"/>
  <c r="J14" i="8" s="1"/>
  <c r="I13" i="8"/>
  <c r="I12" i="8" s="1"/>
  <c r="H12" i="8"/>
  <c r="J12" i="8" s="1"/>
  <c r="H17" i="8"/>
  <c r="E16" i="8"/>
  <c r="H4" i="8"/>
  <c r="E3" i="8"/>
  <c r="I24" i="8"/>
  <c r="I23" i="8" s="1"/>
  <c r="H23" i="8"/>
  <c r="J23" i="8" s="1"/>
  <c r="I6" i="8"/>
  <c r="I5" i="8" s="1"/>
  <c r="H5" i="8"/>
  <c r="I9" i="8"/>
  <c r="I8" i="8" s="1"/>
  <c r="H8" i="8"/>
  <c r="J8" i="8" s="1"/>
  <c r="J21" i="8" l="1"/>
  <c r="J5" i="8"/>
  <c r="D34" i="8" s="1"/>
  <c r="D68" i="4" s="1"/>
  <c r="H94" i="3"/>
  <c r="I59" i="3"/>
  <c r="I58" i="3" s="1"/>
  <c r="H58" i="3"/>
  <c r="H41" i="3"/>
  <c r="I41" i="3" s="1"/>
  <c r="H47" i="3"/>
  <c r="J47" i="3" s="1"/>
  <c r="D21" i="4" s="1"/>
  <c r="H15" i="3"/>
  <c r="H110" i="3"/>
  <c r="I110" i="3" s="1"/>
  <c r="I109" i="3" s="1"/>
  <c r="I29" i="3"/>
  <c r="H82" i="3"/>
  <c r="J82" i="3" s="1"/>
  <c r="D31" i="4" s="1"/>
  <c r="E31" i="4" s="1"/>
  <c r="H31" i="4" s="1"/>
  <c r="I31" i="4" s="1"/>
  <c r="I10" i="3"/>
  <c r="I33" i="3"/>
  <c r="I82" i="3"/>
  <c r="I106" i="3"/>
  <c r="I105" i="3" s="1"/>
  <c r="H29" i="3"/>
  <c r="J29" i="3" s="1"/>
  <c r="D18" i="4" s="1"/>
  <c r="H109" i="3"/>
  <c r="J109" i="3" s="1"/>
  <c r="D40" i="4" s="1"/>
  <c r="E10" i="3"/>
  <c r="E37" i="4"/>
  <c r="H37" i="4" s="1"/>
  <c r="I37" i="4" s="1"/>
  <c r="I104" i="3"/>
  <c r="I102" i="3" s="1"/>
  <c r="H33" i="3"/>
  <c r="J33" i="3" s="1"/>
  <c r="D19" i="4" s="1"/>
  <c r="H65" i="3"/>
  <c r="J65" i="3" s="1"/>
  <c r="D27" i="4" s="1"/>
  <c r="E27" i="4" s="1"/>
  <c r="H27" i="4" s="1"/>
  <c r="I27" i="4" s="1"/>
  <c r="I67" i="3"/>
  <c r="I65" i="3" s="1"/>
  <c r="H10" i="3"/>
  <c r="J10" i="3" s="1"/>
  <c r="D10" i="4" s="1"/>
  <c r="D51" i="4" s="1"/>
  <c r="H89" i="3"/>
  <c r="J89" i="3" s="1"/>
  <c r="D33" i="4" s="1"/>
  <c r="E33" i="4" s="1"/>
  <c r="H33" i="4" s="1"/>
  <c r="I33" i="4" s="1"/>
  <c r="H25" i="3"/>
  <c r="E24" i="3"/>
  <c r="I89" i="3"/>
  <c r="I95" i="3"/>
  <c r="I94" i="3" s="1"/>
  <c r="H114" i="3"/>
  <c r="J114" i="3" s="1"/>
  <c r="D42" i="4" s="1"/>
  <c r="I115" i="3"/>
  <c r="I114" i="3" s="1"/>
  <c r="H73" i="3"/>
  <c r="J73" i="3" s="1"/>
  <c r="D29" i="4" s="1"/>
  <c r="H5" i="3"/>
  <c r="E4" i="3"/>
  <c r="E71" i="3"/>
  <c r="H72" i="3"/>
  <c r="I74" i="3"/>
  <c r="I73" i="3" s="1"/>
  <c r="E21" i="4"/>
  <c r="H21" i="4" s="1"/>
  <c r="I21" i="4" s="1"/>
  <c r="H37" i="3"/>
  <c r="E36" i="3"/>
  <c r="H23" i="3"/>
  <c r="E21" i="3"/>
  <c r="H7" i="3"/>
  <c r="J7" i="3" s="1"/>
  <c r="D9" i="4" s="1"/>
  <c r="I8" i="3"/>
  <c r="I7" i="3" s="1"/>
  <c r="E107" i="3"/>
  <c r="H108" i="3"/>
  <c r="E51" i="3"/>
  <c r="H52" i="3"/>
  <c r="E16" i="3"/>
  <c r="H17" i="3"/>
  <c r="H19" i="3"/>
  <c r="E18" i="3"/>
  <c r="H28" i="3"/>
  <c r="E27" i="3"/>
  <c r="H56" i="3"/>
  <c r="E54" i="3"/>
  <c r="H99" i="3"/>
  <c r="I100" i="3"/>
  <c r="I99" i="3" s="1"/>
  <c r="E112" i="3"/>
  <c r="H113" i="3"/>
  <c r="E49" i="3"/>
  <c r="H50" i="3"/>
  <c r="E73" i="3"/>
  <c r="K8" i="8"/>
  <c r="N8" i="8" s="1"/>
  <c r="O8" i="8" s="1"/>
  <c r="D35" i="8"/>
  <c r="D69" i="4" s="1"/>
  <c r="K21" i="8"/>
  <c r="N21" i="8" s="1"/>
  <c r="O21" i="8" s="1"/>
  <c r="K23" i="8"/>
  <c r="N23" i="8" s="1"/>
  <c r="O23" i="8"/>
  <c r="K14" i="8"/>
  <c r="N14" i="8" s="1"/>
  <c r="O14" i="8" s="1"/>
  <c r="H16" i="8"/>
  <c r="I17" i="8"/>
  <c r="I16" i="8" s="1"/>
  <c r="K12" i="8"/>
  <c r="N12" i="8" s="1"/>
  <c r="O12" i="8" s="1"/>
  <c r="H3" i="8"/>
  <c r="I4" i="8"/>
  <c r="I3" i="8" s="1"/>
  <c r="J3" i="8" l="1"/>
  <c r="J99" i="3"/>
  <c r="D36" i="4" s="1"/>
  <c r="E36" i="4" s="1"/>
  <c r="K5" i="8"/>
  <c r="N5" i="8" s="1"/>
  <c r="O5" i="8" s="1"/>
  <c r="J16" i="8"/>
  <c r="K16" i="8" s="1"/>
  <c r="N16" i="8" s="1"/>
  <c r="O16" i="8" s="1"/>
  <c r="J94" i="3"/>
  <c r="D35" i="4" s="1"/>
  <c r="D55" i="4" s="1"/>
  <c r="I15" i="3"/>
  <c r="I14" i="3" s="1"/>
  <c r="H14" i="3"/>
  <c r="J14" i="3" s="1"/>
  <c r="D11" i="4" s="1"/>
  <c r="E11" i="4" s="1"/>
  <c r="H11" i="4" s="1"/>
  <c r="I11" i="4" s="1"/>
  <c r="E10" i="4"/>
  <c r="H10" i="4" s="1"/>
  <c r="I10" i="4" s="1"/>
  <c r="D53" i="4"/>
  <c r="E18" i="4"/>
  <c r="H18" i="4" s="1"/>
  <c r="I18" i="4" s="1"/>
  <c r="D54" i="4"/>
  <c r="E40" i="4"/>
  <c r="H40" i="4" s="1"/>
  <c r="I40" i="4" s="1"/>
  <c r="H24" i="3"/>
  <c r="J24" i="3" s="1"/>
  <c r="D15" i="4" s="1"/>
  <c r="I25" i="3"/>
  <c r="I24" i="3" s="1"/>
  <c r="E19" i="4"/>
  <c r="H19" i="4" s="1"/>
  <c r="I19" i="4" s="1"/>
  <c r="J58" i="3"/>
  <c r="D26" i="4" s="1"/>
  <c r="H54" i="3"/>
  <c r="J54" i="3" s="1"/>
  <c r="D24" i="4" s="1"/>
  <c r="I56" i="3"/>
  <c r="I54" i="3" s="1"/>
  <c r="I19" i="3"/>
  <c r="I18" i="3" s="1"/>
  <c r="H18" i="3"/>
  <c r="J18" i="3" s="1"/>
  <c r="D13" i="4" s="1"/>
  <c r="H36" i="3"/>
  <c r="I37" i="3"/>
  <c r="I36" i="3" s="1"/>
  <c r="H49" i="3"/>
  <c r="J49" i="3" s="1"/>
  <c r="D22" i="4" s="1"/>
  <c r="I50" i="3"/>
  <c r="I49" i="3" s="1"/>
  <c r="H16" i="3"/>
  <c r="J16" i="3" s="1"/>
  <c r="D12" i="4" s="1"/>
  <c r="I17" i="3"/>
  <c r="I16" i="3" s="1"/>
  <c r="I23" i="3"/>
  <c r="I21" i="3" s="1"/>
  <c r="H21" i="3"/>
  <c r="J21" i="3" s="1"/>
  <c r="D14" i="4" s="1"/>
  <c r="H4" i="3"/>
  <c r="I5" i="3"/>
  <c r="I4" i="3" s="1"/>
  <c r="E9" i="4"/>
  <c r="H9" i="4" s="1"/>
  <c r="I9" i="4" s="1"/>
  <c r="D50" i="4"/>
  <c r="H27" i="3"/>
  <c r="J27" i="3" s="1"/>
  <c r="D17" i="4" s="1"/>
  <c r="I28" i="3"/>
  <c r="I27" i="3" s="1"/>
  <c r="H107" i="3"/>
  <c r="J107" i="3" s="1"/>
  <c r="D39" i="4" s="1"/>
  <c r="I108" i="3"/>
  <c r="I107" i="3" s="1"/>
  <c r="E42" i="4"/>
  <c r="H42" i="4" s="1"/>
  <c r="I42" i="4" s="1"/>
  <c r="H112" i="3"/>
  <c r="J112" i="3" s="1"/>
  <c r="D41" i="4" s="1"/>
  <c r="I113" i="3"/>
  <c r="I112" i="3" s="1"/>
  <c r="H51" i="3"/>
  <c r="J51" i="3" s="1"/>
  <c r="D23" i="4" s="1"/>
  <c r="I52" i="3"/>
  <c r="I51" i="3" s="1"/>
  <c r="H71" i="3"/>
  <c r="J71" i="3" s="1"/>
  <c r="D28" i="4" s="1"/>
  <c r="I72" i="3"/>
  <c r="I71" i="3" s="1"/>
  <c r="E29" i="4"/>
  <c r="H29" i="4" s="1"/>
  <c r="I29" i="4" s="1"/>
  <c r="K3" i="8"/>
  <c r="D33" i="8"/>
  <c r="D67" i="4" s="1"/>
  <c r="D36" i="8" l="1"/>
  <c r="D70" i="4" s="1"/>
  <c r="J4" i="3"/>
  <c r="D8" i="4" s="1"/>
  <c r="E8" i="4" s="1"/>
  <c r="E35" i="4"/>
  <c r="H35" i="4" s="1"/>
  <c r="I35" i="4" s="1"/>
  <c r="J36" i="3"/>
  <c r="D20" i="4" s="1"/>
  <c r="E20" i="4" s="1"/>
  <c r="H20" i="4" s="1"/>
  <c r="I20" i="4" s="1"/>
  <c r="E15" i="4"/>
  <c r="H15" i="4" s="1"/>
  <c r="I15" i="4" s="1"/>
  <c r="E41" i="4"/>
  <c r="H41" i="4" s="1"/>
  <c r="I41" i="4" s="1"/>
  <c r="E23" i="4"/>
  <c r="H23" i="4" s="1"/>
  <c r="I23" i="4" s="1"/>
  <c r="E17" i="4"/>
  <c r="D52" i="4"/>
  <c r="E13" i="4"/>
  <c r="H13" i="4" s="1"/>
  <c r="I13" i="4" s="1"/>
  <c r="E26" i="4"/>
  <c r="E28" i="4"/>
  <c r="H28" i="4" s="1"/>
  <c r="I28" i="4" s="1"/>
  <c r="E39" i="4"/>
  <c r="H39" i="4" s="1"/>
  <c r="I39" i="4" s="1"/>
  <c r="E14" i="4"/>
  <c r="H14" i="4" s="1"/>
  <c r="I14" i="4" s="1"/>
  <c r="E12" i="4"/>
  <c r="H12" i="4" s="1"/>
  <c r="I12" i="4" s="1"/>
  <c r="E24" i="4"/>
  <c r="H24" i="4" s="1"/>
  <c r="I24" i="4" s="1"/>
  <c r="D49" i="4"/>
  <c r="H36" i="4"/>
  <c r="E22" i="4"/>
  <c r="H22" i="4" s="1"/>
  <c r="I22" i="4"/>
  <c r="N3" i="8"/>
  <c r="K2" i="8"/>
  <c r="E34" i="4" l="1"/>
  <c r="H34" i="4"/>
  <c r="I36" i="4"/>
  <c r="I34" i="4" s="1"/>
  <c r="E7" i="4"/>
  <c r="H8" i="4"/>
  <c r="H17" i="4"/>
  <c r="E16" i="4"/>
  <c r="E25" i="4"/>
  <c r="H26" i="4"/>
  <c r="N2" i="8"/>
  <c r="O3" i="8"/>
  <c r="O2" i="8" s="1"/>
  <c r="P2" i="8" l="1"/>
  <c r="D30" i="8" s="1"/>
  <c r="J34" i="4"/>
  <c r="D61" i="4" s="1"/>
  <c r="H7" i="4"/>
  <c r="I8" i="4"/>
  <c r="I7" i="4" s="1"/>
  <c r="H25" i="4"/>
  <c r="I26" i="4"/>
  <c r="I25" i="4" s="1"/>
  <c r="H16" i="4"/>
  <c r="I17" i="4"/>
  <c r="I16" i="4" s="1"/>
  <c r="D64" i="4" l="1"/>
  <c r="J16" i="4"/>
  <c r="D59" i="4" s="1"/>
  <c r="J7" i="4"/>
  <c r="D58" i="4" s="1"/>
  <c r="J25" i="4"/>
  <c r="D60" i="4" s="1"/>
</calcChain>
</file>

<file path=xl/sharedStrings.xml><?xml version="1.0" encoding="utf-8"?>
<sst xmlns="http://schemas.openxmlformats.org/spreadsheetml/2006/main" count="618" uniqueCount="431">
  <si>
    <t>1.1</t>
  </si>
  <si>
    <t>1.1.1</t>
  </si>
  <si>
    <t>1.1.2</t>
  </si>
  <si>
    <t>1.2</t>
  </si>
  <si>
    <t>1.2.1</t>
  </si>
  <si>
    <t>1.2.2</t>
  </si>
  <si>
    <t>1.3</t>
  </si>
  <si>
    <t>1.3.1</t>
  </si>
  <si>
    <t>1.3.2</t>
  </si>
  <si>
    <t>1.4</t>
  </si>
  <si>
    <t>1.4.1</t>
  </si>
  <si>
    <t>1.5</t>
  </si>
  <si>
    <t>1.5.1</t>
  </si>
  <si>
    <t>1.6</t>
  </si>
  <si>
    <t>1.6.1</t>
  </si>
  <si>
    <t>1.6.2</t>
  </si>
  <si>
    <t>1.7</t>
  </si>
  <si>
    <t>1.7.1</t>
  </si>
  <si>
    <t>1.7.2</t>
  </si>
  <si>
    <t>1.8</t>
  </si>
  <si>
    <t>1.8.1</t>
  </si>
  <si>
    <t>2.1</t>
  </si>
  <si>
    <t>2.1.1</t>
  </si>
  <si>
    <t>2.2</t>
  </si>
  <si>
    <t>2.2.1</t>
  </si>
  <si>
    <t>2.2.2</t>
  </si>
  <si>
    <t>2.2.3</t>
  </si>
  <si>
    <t>2.3</t>
  </si>
  <si>
    <t>2.3.1</t>
  </si>
  <si>
    <t>2.3.2</t>
  </si>
  <si>
    <t>2.4</t>
  </si>
  <si>
    <t>2.4.1</t>
  </si>
  <si>
    <t>2.4.2</t>
  </si>
  <si>
    <t>2.4.3</t>
  </si>
  <si>
    <t>2.4.4</t>
  </si>
  <si>
    <t>2.4.5</t>
  </si>
  <si>
    <t>2.4.6</t>
  </si>
  <si>
    <t>2.4.7</t>
  </si>
  <si>
    <t>2.4.8</t>
  </si>
  <si>
    <t>2.5</t>
  </si>
  <si>
    <t>2.5.1</t>
  </si>
  <si>
    <t>2.6</t>
  </si>
  <si>
    <t>2.6.1</t>
  </si>
  <si>
    <t>2.7</t>
  </si>
  <si>
    <t>2.7.1</t>
  </si>
  <si>
    <t>2.7.2</t>
  </si>
  <si>
    <t>2.8</t>
  </si>
  <si>
    <t>2.8.1</t>
  </si>
  <si>
    <t>2.8.2</t>
  </si>
  <si>
    <t>3.1</t>
  </si>
  <si>
    <t>3.1.1</t>
  </si>
  <si>
    <t>3.1.2</t>
  </si>
  <si>
    <t>3.1.3</t>
  </si>
  <si>
    <t>3.1.4</t>
  </si>
  <si>
    <t>3.2</t>
  </si>
  <si>
    <t>3.2.1</t>
  </si>
  <si>
    <t>3.2.2</t>
  </si>
  <si>
    <t>3.2.3</t>
  </si>
  <si>
    <t>3.2.4</t>
  </si>
  <si>
    <t>3.2.5</t>
  </si>
  <si>
    <t>3.3</t>
  </si>
  <si>
    <t>3.3.1</t>
  </si>
  <si>
    <t>3.4</t>
  </si>
  <si>
    <t>3.4.1</t>
  </si>
  <si>
    <t>3.4.2</t>
  </si>
  <si>
    <t>3.5</t>
  </si>
  <si>
    <t>3.5.1</t>
  </si>
  <si>
    <t>3.6</t>
  </si>
  <si>
    <t>3.6.1</t>
  </si>
  <si>
    <t>3.6.2</t>
  </si>
  <si>
    <t>3.6.3</t>
  </si>
  <si>
    <t>3.7</t>
  </si>
  <si>
    <t>3.7.1</t>
  </si>
  <si>
    <t>3.7.2</t>
  </si>
  <si>
    <t>3.8</t>
  </si>
  <si>
    <t>3.8.1</t>
  </si>
  <si>
    <t>3.8.2</t>
  </si>
  <si>
    <t>3.8.3</t>
  </si>
  <si>
    <t>4.1</t>
  </si>
  <si>
    <t>4.1.1</t>
  </si>
  <si>
    <t>4.2</t>
  </si>
  <si>
    <t>4.2.1</t>
  </si>
  <si>
    <t>4.3</t>
  </si>
  <si>
    <t>4.3.1</t>
  </si>
  <si>
    <t>4.3.2</t>
  </si>
  <si>
    <t>4.4</t>
  </si>
  <si>
    <t>4.4.1</t>
  </si>
  <si>
    <t>4.5</t>
  </si>
  <si>
    <t>4.5.1</t>
  </si>
  <si>
    <t>4.6</t>
  </si>
  <si>
    <t>4.6.1</t>
  </si>
  <si>
    <t>4.7</t>
  </si>
  <si>
    <t>4.7.1</t>
  </si>
  <si>
    <t>4.8</t>
  </si>
  <si>
    <t>4.8.1</t>
  </si>
  <si>
    <t>1.3.3</t>
  </si>
  <si>
    <t>2.4.10</t>
  </si>
  <si>
    <t>2.4.9</t>
  </si>
  <si>
    <t>A</t>
  </si>
  <si>
    <t>B</t>
  </si>
  <si>
    <t>C</t>
  </si>
  <si>
    <t>0-2</t>
  </si>
  <si>
    <t>3-7</t>
  </si>
  <si>
    <t>8-14</t>
  </si>
  <si>
    <t>20-25</t>
  </si>
  <si>
    <t>3.1.5</t>
  </si>
  <si>
    <t>3.4.3</t>
  </si>
  <si>
    <t>3.4.4</t>
  </si>
  <si>
    <t>3.4.5</t>
  </si>
  <si>
    <t>3.4.6</t>
  </si>
  <si>
    <t xml:space="preserve">Caritas:                                   </t>
  </si>
  <si>
    <t>4.2.2</t>
  </si>
  <si>
    <t>4.6.2</t>
  </si>
  <si>
    <t>15-19</t>
  </si>
  <si>
    <t>que formarán parte del mismo.</t>
  </si>
  <si>
    <t>automáticamente con el mismo color que el objetivo.</t>
  </si>
  <si>
    <t>Luego, las prioridades representadas en la parte inferior de la hoja de trabajo, que hay que abordar en uno de los</t>
  </si>
  <si>
    <t>Riesgo moderado</t>
  </si>
  <si>
    <t>Después de esta tarea, la gerencia debe discutir las prioridades identificadas, analizar las 'causas fundamentales' subyacentes y definir</t>
  </si>
  <si>
    <t>Riesgo</t>
  </si>
  <si>
    <t>Cuando se hayan estimado los riesgos (preferiblemente en un proceso consultivo colegiado), se solicita a la administración que</t>
  </si>
  <si>
    <t>Todas las puntuaciones de esta hoja figuran en códigos de color, en la gama verde-amarillo-rojo.</t>
  </si>
  <si>
    <t>Probabilidad</t>
  </si>
  <si>
    <t xml:space="preserve">    La pregunta que debe hacerse es 'dada la situación evidenciada por la puntuación, ¿qué podría salir mal y cuál es el impacto en la organización?''</t>
  </si>
  <si>
    <t>Impacto moderado</t>
  </si>
  <si>
    <t>Impacto escaso</t>
  </si>
  <si>
    <t>Impacto insignificante</t>
  </si>
  <si>
    <t>Impacto</t>
  </si>
  <si>
    <t>5. Siguientes pasos: identificar riesgos, priorizar, planificar mejoras</t>
  </si>
  <si>
    <t>Cuando se hayan incluido todas las puntuaciones y la hoja de resumen esté completada, se imprimirá la misma y luego será discutida por</t>
  </si>
  <si>
    <t>3. Discutiendo los resultados:</t>
  </si>
  <si>
    <t>Para mantener la integridad del cálculo, todas estas casillas se han protegido para evitar que se realicen cambios.</t>
  </si>
  <si>
    <t>blanco</t>
  </si>
  <si>
    <t>Siempre o ejemplar</t>
  </si>
  <si>
    <t>Generalmente o bien</t>
  </si>
  <si>
    <t>Normalmente o suficiente</t>
  </si>
  <si>
    <t>Raras veces o insuficiente</t>
  </si>
  <si>
    <t>Pautas para la autoevaluación:</t>
  </si>
  <si>
    <t>Bienvenido a la herramienta de revisión organizacional de los Estándares de Gestión de Caritas Internationalis</t>
  </si>
  <si>
    <t>Leyes y códigos de ética</t>
  </si>
  <si>
    <t>La misión de servir, acompañar y defender a los pobres, promoviendo la caridad y la justicia social, guía el trabajo de la organización.</t>
  </si>
  <si>
    <t>Los derechos humanos y las convenciones internacionales relacionadas sirven como referencia en los documentos fundamentales de la organización.</t>
  </si>
  <si>
    <t>La organización está registrada oficial y legalmente y cumple con todas las leyes y requisitos legales aplicables.</t>
  </si>
  <si>
    <t>El liderazgo de la organización se compromete con los principios de igualdad y diversidad y garantiza que estén integrados en todos los niveles.</t>
  </si>
  <si>
    <t xml:space="preserve">Existe y se aplica una política para prevenir el conflicto de intereses en todos los niveles. </t>
  </si>
  <si>
    <t>Los estándares y principios humanitarios internacionales se conocen y aplican de manera adecuada.</t>
  </si>
  <si>
    <t>La organización proporciona coordinación, acompañamiento y apoyo a sus estructuras diocesanas.</t>
  </si>
  <si>
    <t>Nivel de implementación: la organización anima a las Caritas diocesanas a observar estos Estándares de Gestión</t>
  </si>
  <si>
    <t>La organización invita y anima a las Caritas diocesanas a implementar los EG de CI.</t>
  </si>
  <si>
    <t>Los documentos constitucionales están en armonía con los estatutos de Caritas Internationalis.</t>
  </si>
  <si>
    <t>Los fines, la estructura y los procedimientos de toma de decisiones de los órganos de gobernanza y su papel en el nombramiento de los directivos concuerdan con los requisitos estatutarios de la organización.</t>
  </si>
  <si>
    <t>La dirección ejecutiva garantiza que el organigrama esté actualizado y sea accesible.</t>
  </si>
  <si>
    <t>El personal trabaja según objetivos claros de rendimiento, tiene reuniones periódicas de evaluación y recibe el apoyo y desarrollo adecuados al cumplimiento de sus funciones.</t>
  </si>
  <si>
    <t>Las aspiraciones espirituales del personal se satisfacen a través de oportunidades y tiempo para la oración, la reflexión y la formación del corazón.</t>
  </si>
  <si>
    <t>La organización facilita orientación y formación sobre la identidad de Caritas a todo el personal y miembros de la gobernanza.</t>
  </si>
  <si>
    <t>Plan estratégico: la organización tiene un plan estratégico actualizado, completo, realista y claro que reúne su visión, misión y objetivos específicos</t>
  </si>
  <si>
    <t>El plan estratégico de la organización refleja su misión, se ha desarrollado de manera participativa y es sentido como propio. Se utiliza para la planificación operativa y la toma de decisiones.</t>
  </si>
  <si>
    <t>Estrategia de captación de fondos: la organización tiene un plan de captación de fondos actualizado periódicamente para la movilización de recursos nacionales e internacionales</t>
  </si>
  <si>
    <t>La organización tiene e implementa una estrategia / plan de captación de fondos, que apunta a garantizar la sostenibilidad de la organización y busca la diversificación dentro y fuera de la red de CI.</t>
  </si>
  <si>
    <t>Gestión de proyectos: la organización garantiza que todos los proyectos estén en línea con su visión y misión y se lleven a cabo de acuerdo con las necesidades, vulnerabilidades y capacidades de las comunidades locales.</t>
  </si>
  <si>
    <t>La organización garantiza que el contexto y las partes interesadas se analicen de forma sistemática, objetiva y constante, y que se pongan en marcha nuevas actividades. Esto incluye garantizar la oportuna puesta en marcha financiera, la planificación de la implementación de proyectos y la contratación de personal.</t>
  </si>
  <si>
    <t>Los proyectos se implementan con la participación activa de las comunidades, utilizando una planificación racional, el seguimiento de los resultados y rindiendo cuentas a las partes interesadas.</t>
  </si>
  <si>
    <t>El cierre del proyecto se realiza a tiempo, de manera responsable y rindiendo cuentas a todas las partes interesadas.</t>
  </si>
  <si>
    <t>Los presupuestos de los programas son realistas y regularmente monitoreados y controlados.</t>
  </si>
  <si>
    <t>Las herramientas / procedimientos contenidos en la Caja de herramientas de CI se utilizan al solicitar fondos para las Llamadas de Emergencia de CI.</t>
  </si>
  <si>
    <t>Se evalúa el riesgo de desastres y, cuando es relevante, se desarrollan planes de preparación y una estrategia / plan de respuesta de emergencia.</t>
  </si>
  <si>
    <t>Planificación financiera: la organización ha traducido sus objetivos estratégicos en planes plurianuales, que se elaboran para alcanzar estos objetivos. En este marco, los presupuestos anuales se aprueban antes del inicio de sus respectivos períodos</t>
  </si>
  <si>
    <t>Los presupuestos anuales son realistas y son reflejo de los planes estratégicos y operativos.</t>
  </si>
  <si>
    <t>Gestión financiera: la organización ejerce la custodia de la gestión de sus recursos financieros, al tiempo que garantiza meticulosamente la fiabilidad de su información financiera</t>
  </si>
  <si>
    <t>El Tesorero supervisa el sistema utilizado para todas las transacciones financieras, que incluye la separación de tareas entre la preparación y aprobación de transacciones.</t>
  </si>
  <si>
    <t>Política de adquisiciones: la organización tiene y aplica una política de adquisiciones que describe los procedimientos aprobados y la supervisión del proceso de licitación y compra</t>
  </si>
  <si>
    <t>Los activos fijos y su funcionamiento están protegidos y gestionados de acuerdo con el principio de la buena administración.</t>
  </si>
  <si>
    <t>Existen políticas y procedimientos sobre la TIC que, como mínimo, cubren la seguridad de los datos, el uso aceptable y la administración del ciclo de vida del hardware y software.</t>
  </si>
  <si>
    <t>Auditorías: los estados financieros anuales de la organización son auditados por un auditor externo, y la organización realiza auditorías internas independientes</t>
  </si>
  <si>
    <t>La auditoría interna se lleva a cabo regularmente para prevenir, anticipar y rectificar anomalías en los sistemas financieros y de gestión, y para mejorar el rendimiento.</t>
  </si>
  <si>
    <t>Participación de las partes interesadas</t>
  </si>
  <si>
    <t>Incidencia: la organización participa en actividades de incidencia nacional e internacional, dentro de los límites establecidos por la autoridad eclesiástica competente</t>
  </si>
  <si>
    <t>Se ha desarrollado y se implementa una estrategia / plan de incidencia basada en la experiencia de la organización y con el objetivo de abordar las causas fundamentales de las injusticias.</t>
  </si>
  <si>
    <t>Interacción con la población: participación de las comunidades de base y parroquiales</t>
  </si>
  <si>
    <t>La organización promueve activamente en su trabajo el compromiso de las comunidades de base.</t>
  </si>
  <si>
    <t>Trabajo en red: la organización participa proactivamente en redes sectoriales y temáticas</t>
  </si>
  <si>
    <t>La organización se involucra con organizaciones de la sociedad civil y otras partes interesadas para evitar la duplicación, aprovechar los recursos, desarrollar e implementar esfuerzos conjuntos de desarrollo de políticas e incidencia, y para optimizar su impacto.</t>
  </si>
  <si>
    <t>Intercambio de información: la organización se comunica con las partes interesadas de manera ordenada y transparente sobre su trabajo y desempeño</t>
  </si>
  <si>
    <t>La organización aplica una clara política y protocolo de comunicaciones, que describen las responsabilidades de las comunicaciones internas y externas con las partes interesadas en diferentes situaciones.</t>
  </si>
  <si>
    <t>Protección de datos: la organización es responsable de proteger y salvaguardar los datos</t>
  </si>
  <si>
    <t>Política de divulgación de información: la organización es transparente y pone a disposición del público información sobre sus programas y operaciones de acuerdo con una política de divulgación de información</t>
  </si>
  <si>
    <t>Existe una política de divulgación de información, aplicada y publicada externamente.</t>
  </si>
  <si>
    <t>Comentarios evaluador</t>
  </si>
  <si>
    <t>Comentarios autoevaluación OM</t>
  </si>
  <si>
    <t>Entrada</t>
  </si>
  <si>
    <t xml:space="preserve">Nº de preguntas que se aplican </t>
  </si>
  <si>
    <t>Nº total de preguntas</t>
  </si>
  <si>
    <t xml:space="preserve">Relevancia </t>
  </si>
  <si>
    <t>Entrada* Entrada relevante</t>
  </si>
  <si>
    <t xml:space="preserve">Puntuación media de la sección </t>
  </si>
  <si>
    <t xml:space="preserve">Resumen intermedio </t>
  </si>
  <si>
    <t>Entrada* Relevancia</t>
  </si>
  <si>
    <t>Nombre de la organización miembro:</t>
  </si>
  <si>
    <t xml:space="preserve">Relevancia y puntuación - Resumen final </t>
  </si>
  <si>
    <t>Resultados</t>
  </si>
  <si>
    <t xml:space="preserve">Nº de preguntas aplicadas </t>
  </si>
  <si>
    <t>Resultado* Resultados relevantes</t>
  </si>
  <si>
    <t>Puntuación relevante</t>
  </si>
  <si>
    <t>Resultado* Relevancia</t>
  </si>
  <si>
    <t>Estándar de Gestión - Leyes y códigos de ética</t>
  </si>
  <si>
    <t>Procedimiento de reclamaciones</t>
  </si>
  <si>
    <t>Constitución</t>
  </si>
  <si>
    <t xml:space="preserve">Liderazgo y administración general </t>
  </si>
  <si>
    <t>Gestión de recursos humanos</t>
  </si>
  <si>
    <t>Plan estratégico</t>
  </si>
  <si>
    <t xml:space="preserve">Estrategia de captación de fondos </t>
  </si>
  <si>
    <t>Gestión de riesgos</t>
  </si>
  <si>
    <t xml:space="preserve">Aprendizaje institucional </t>
  </si>
  <si>
    <t>Gestión de los proyectos</t>
  </si>
  <si>
    <t>Calidad de los proyectos</t>
  </si>
  <si>
    <t>Planificación financiera</t>
  </si>
  <si>
    <t>Gestión financiera</t>
  </si>
  <si>
    <t>Política de adquisiciones</t>
  </si>
  <si>
    <t>Gestión de activos</t>
  </si>
  <si>
    <t xml:space="preserve">Gestión de fondos </t>
  </si>
  <si>
    <t>Auditorías</t>
  </si>
  <si>
    <t>Transparencia y rendición de cuentas</t>
  </si>
  <si>
    <t>Incidencia</t>
  </si>
  <si>
    <t xml:space="preserve">Interacción con la población </t>
  </si>
  <si>
    <t>Trabajo en red</t>
  </si>
  <si>
    <t>Intercambio de información</t>
  </si>
  <si>
    <t>Protección de datos</t>
  </si>
  <si>
    <t>Política de divulgación de información</t>
  </si>
  <si>
    <t>Resumen de resultados</t>
  </si>
  <si>
    <t>Resumen de resultados: estándares</t>
  </si>
  <si>
    <t>Puntuación estándares</t>
  </si>
  <si>
    <t>Resumen de resultados: articulos obligatorios</t>
  </si>
  <si>
    <t>Puntuaciones Articulos</t>
  </si>
  <si>
    <t>Análisis de riesgos &amp; prioridades</t>
  </si>
  <si>
    <t>Riesgo I*P</t>
  </si>
  <si>
    <t>PRIORIDAD</t>
  </si>
  <si>
    <t>Notas/comentarios/actividades propuestas</t>
  </si>
  <si>
    <t>PRIORIDADES A ABORDAR</t>
  </si>
  <si>
    <t>Nº</t>
  </si>
  <si>
    <t>Buena práctica</t>
  </si>
  <si>
    <t>Objetivo</t>
  </si>
  <si>
    <t xml:space="preserve">Persona encargada: </t>
  </si>
  <si>
    <t>Fecha:</t>
  </si>
  <si>
    <t>Objetivos para mitigar los riesgos</t>
  </si>
  <si>
    <t>Criterio de éxito/indicadores</t>
  </si>
  <si>
    <t>Actividades esenciales</t>
  </si>
  <si>
    <t>Fecha de inicio</t>
  </si>
  <si>
    <t>Fecha de conclusión</t>
  </si>
  <si>
    <t>Persona/departamento responsable</t>
  </si>
  <si>
    <t>Apoyo necesario</t>
  </si>
  <si>
    <t>Mecanismo de revisión</t>
  </si>
  <si>
    <t>Puntuación</t>
  </si>
  <si>
    <t>Iniciales</t>
  </si>
  <si>
    <t>Los cánones aplicables del derecho canónico sirven de referencia al propósito, la estructura y el funcionamiento de la organización.</t>
  </si>
  <si>
    <t>Legislación local: la organización actúa de acuerdo con las leyes y requisitos legales aplicables en el país donde esté registrada</t>
  </si>
  <si>
    <t>Legislación local</t>
  </si>
  <si>
    <t>Identidad católica: la organización se identifica como un organismo caritativo católico, sigue la doctrina social católica y observa el derecho canónico</t>
  </si>
  <si>
    <t>Ética y conducta del personal: la organización respeta el Código de ética y al Código de conducta para el personal de Caritas Internationalis</t>
  </si>
  <si>
    <t>Ética humanitaria: la organización está obligada a observar los estándares y principios humanitarios internacionales</t>
  </si>
  <si>
    <t>Identidad católica</t>
  </si>
  <si>
    <t>Ética y conducta del personal</t>
  </si>
  <si>
    <t>Ética humanitaria</t>
  </si>
  <si>
    <t>Ética medioambiental</t>
  </si>
  <si>
    <t>Principios de la cooperación fraterna</t>
  </si>
  <si>
    <t>Principios de la cooperación: la organización observa los principios de la cooperación fraterna de CI</t>
  </si>
  <si>
    <t>Nivel de implementación</t>
  </si>
  <si>
    <t>Gobernanza y organización</t>
  </si>
  <si>
    <t>Rendición de cuentas en programas y finanzas</t>
  </si>
  <si>
    <t>Calidad de los proyectos: la organización garantiza que todos los proyectos se realicen de acuerdo con normas técnicas apropiadas.</t>
  </si>
  <si>
    <t>Existe un procedimiento estándar para asignar los costes directos e indirectos (incluyendo los de personal) a las actividades y buscar un acuerdo de asociados (contrapartes) para cubrir todos los gastos como parte de los contratos del proyecto.</t>
  </si>
  <si>
    <t xml:space="preserve">Estándar de Gestión - Gobernanza y la organización </t>
  </si>
  <si>
    <t>Estándar de Gestión - Rendición de cuentas en programas y finanzas</t>
  </si>
  <si>
    <t>Existe y está siendo utilizado un sistema de contabilidad de doble entrada, con mecanismos de control integrados.</t>
  </si>
  <si>
    <t>La dirección ejecutiva evalúa regularmente los controles internos y, en su caso, adopta las medidas correctivas pertinentes.</t>
  </si>
  <si>
    <t>Gestión de fondos: la organización gestiona sus fondos condicionados y de libre disposición según los fines previstos</t>
  </si>
  <si>
    <t>El auditor se selecciona en un proceso transparente de candidatos fiables e imparciales de firmas acreditadas (preferiblemente miembros de la asociación de auditores nacionales). Son contratados, evaluados y destituidos por los órganos de gobernanza de la organización.</t>
  </si>
  <si>
    <t>El auditor debe entregar, junto con la auditoría, una carta a la administración que aborde las carencias en los sistemas y procedimientos operativos, que incluya acciones correctivas planificadas por la dirección ejecutiva.</t>
  </si>
  <si>
    <t>La organización utiliza canales de comunicación eficaces y un lenguaje apropiado para informar a los diferentes grupos y poblaciones, en las comunidades interesadas, sobre sus derechos, se asegura de que tengan acceso a información precisa y oportuna y anima su participación en cada etapa del ciclo del proyecto.</t>
  </si>
  <si>
    <t>Estándar de Gestión - Participación de las partes interesadas</t>
  </si>
  <si>
    <t>Ética medioambiental: la organización garantiza que los recursos naturales se utilicen de manera inteligente, se minimicen los residuos y los proyectos sean respetuosos con el medio ambiente</t>
  </si>
  <si>
    <t>Las Directrices de CI sobre Justicia Medioambiental (2005) y la inspiración de Laudato Si están integradas en las políticas y se aplican en la práctica, incluso en los programas.</t>
  </si>
  <si>
    <r>
      <t xml:space="preserve">Los </t>
    </r>
    <r>
      <rPr>
        <i/>
        <sz val="10"/>
        <color rgb="FF000000"/>
        <rFont val="Calibri"/>
        <family val="2"/>
      </rPr>
      <t>Principios de la cooperación fraterna de CI</t>
    </r>
    <r>
      <rPr>
        <sz val="10"/>
        <color rgb="FF000000"/>
        <rFont val="Calibri"/>
        <family val="2"/>
      </rPr>
      <t xml:space="preserve"> guían las relaciones entre las organizaciones Caritas.</t>
    </r>
  </si>
  <si>
    <t>Procedimiento de reclamaciones: la organización cuenta con un mecanismo adecuado y seguro para la tramitación de reclamaciones, que se comunica de manera formal y pública como una manera de facilitar observaciones</t>
  </si>
  <si>
    <t>Los órganos de gobernanza están compuestos por miembros que tienen campos de experiencia relevantes, uno de los cuales es el Tesorero, que posee conocimientos y experiencia en ámbito financiero.</t>
  </si>
  <si>
    <t>Se asegura que haya una comunicación regular entre la gobernanza y a) la Conferencia Episcopal o su(s) delegado(s) oficial(es) y b) el personal</t>
  </si>
  <si>
    <t>Liderazgo y administración general: el liderazgo ejecutivo fomenta una implementación efectiva y eficaz, según la visión y misión de la organización, y desarrolla nuevas visiones y estrategias, según lo requieran las circunstancias y/o oportunidades cambiantes</t>
  </si>
  <si>
    <t>La dirección ejecutiva informa regularmente a los órganos de gobernanza sobre su estrategia, planes, presupuestos y aplicación operativa.</t>
  </si>
  <si>
    <t>La dirección ejecutiva actúa de forma consultiva en su toma de decisiones, se reúne regularmente, documenta sus decisiones clave y las comunica a las partes interesadas relevantes.</t>
  </si>
  <si>
    <t>Gestión de recursos humanos: la organización administra sus recursos humanos según lo estipulado en el reglamento y procedimientos que conoce todo el personal</t>
  </si>
  <si>
    <t>Las descripciones de los puestos y los niveles de referencia están claramente definidos y son vigentes para todo el personal, incluyendo a la dirección ejecutiva.</t>
  </si>
  <si>
    <t>La organización cuenta con un mecanismo que determina salarios y beneficios del personal, que se implementa a través de contratos de trabajo de acuerdo con las leyes laborales locales.</t>
  </si>
  <si>
    <t>Existe una política de seguridad que se respeta, así como protocolos y planes para el bienestar del personal y empleados externos.</t>
  </si>
  <si>
    <t>Gestión de riesgos: la organización evalúa de manera regular y meticulosa los riesgos internos y externos que pueden impedirle alcanzar sus objetivos. Existen medidas para reducir estos riesgos</t>
  </si>
  <si>
    <t>Existe un seguro relevante para reducir el impacto de eventos imprevistos en las personas, los activos y la continuidad de las actividades.</t>
  </si>
  <si>
    <t>Aprendizaje institucional: la organización fomenta una cultura en la que el compartir experiencias alimenta la evolución de la organización.</t>
  </si>
  <si>
    <t>El análisis de las evaluaciones, auditorías, revisiones, comentarios y reclamaciones se realiza con fines de aprendizaje y se comparte con las partes interesadas pertinentes.</t>
  </si>
  <si>
    <t>Los conocimientos y la experiencia se comparten mediante la participación en redes sectoriales y temáticas, con el fin de mejorar la práctica e influir mejor en un cambio social positivo.</t>
  </si>
  <si>
    <t>La organización garantiza una selección adecuada y pertinente de asociados (contrapartes) y la supervisión de las relaciones con los mismos.</t>
  </si>
  <si>
    <t>El personal responsable de los programas de respuesta de emergencia está orientado sobre las Directrices de emergencia de CI, en su inducción y desarrollo constante, y entiende cómo funcionan.</t>
  </si>
  <si>
    <t>Existen normas y procedimientos que reducen de manera realista el riesgo de fraude, corrupción, blanqueo de capitales y malversación, incluyendo el uso de fondos para actividades terroristas. Se adoptan las medidas adecuadas cuando se identifiquen riesgos o infracciones en los procedimientos.</t>
  </si>
  <si>
    <t>El monitoreo y la presentación de informes financieros se realizan de manera regular y de acuerdo con los estándares de informes aplicables a las organizaciones sin fines de lucro, como las NIC (Normas Internacionales de Contabilidad), que en inglés se denominan International Accounting Standards (IAS), o los PCGA (Principios de Contabilidad Generalmente Aceptados), en inglés US-GAAP (Generally Accepted Accounting Principles).</t>
  </si>
  <si>
    <t>Los procedimientos se aplican para garantizar que los documentos relativos a los bienes (incluyendo los títulos de propiedad, escrituras y actas notariales) financieros y sobre los proyectos se guarden regularmente de manera segura, sean fácilmente accesibles, conforme a las leyes (fiscales) nacionales, los requisitos de auditoría y los acuerdos de los proyectos.</t>
  </si>
  <si>
    <t>La organización aplica una política de adquisiciones que describe los procedimientos aprobados y la supervisión para seguir el proceso de licitación y compras.</t>
  </si>
  <si>
    <t>Gestión de activos: la organización demuestra una buena administración de los recursos al garantizar procedimientos adecuados para garantizar la existencia, el mantenimiento y la seguridad de todos los activos de capital, como: inmuebles, parque de vehículos y equipos de tecnología de la información</t>
  </si>
  <si>
    <t>El tamaño, utilización y mantenimiento del parque de vehículos se gestionan con el fin de controlar los costes y evitar abusos.</t>
  </si>
  <si>
    <t>La organización garantiza suficientes fondos de libre disposición para que, en el caso de que cesara una parte sustancial de sus operaciones, se pudiera responder a los pasivos y compromisos financieros.</t>
  </si>
  <si>
    <t>Los fondos se administran de acuerdo con los fines para los que se han recibido y se administran en consecuencia en la contabilidad.</t>
  </si>
  <si>
    <t>Las posiciones y actividades de incidencia de la organización se basan en un profundo análisis del problema, el contexto y los riesgos, así como en pruebas claras, y están arraigadas en la Doctrina Social de la Iglesia. Las mismas se desarrollan y emprenden en colaboración con otros sin comprometer sus principios. Cuando es necesario, la organización solicita aportaciones y orientaciones a la autoridad eclesiástica competente.</t>
  </si>
  <si>
    <t>Existen pertinentes mecanismos de comunicación que garantizan que la dirección ejecutiva rinda cuentas y sea accesible al personal y las partes interesadas externas.</t>
  </si>
  <si>
    <t>Constitución: la organización cuenta con documentos pertinentes a su constitución que hacen referencia a los valores de Caritas</t>
  </si>
  <si>
    <t>Estructuras directivas: el rol y las responsabilidades de los órganos de gobernanza están claramente definidos</t>
  </si>
  <si>
    <t xml:space="preserve">Estructuras directivas </t>
  </si>
  <si>
    <t xml:space="preserve">    La pregunta que hay que plantear es "¿qué es la probabilidad que se produzcan los efectos de la no-conformidad?"</t>
  </si>
  <si>
    <t>un número limitado (preferiblemente uno, pero máximo cuatro) de objetivos que respondan a estas causas fundamentales.</t>
  </si>
  <si>
    <t>Improbable</t>
  </si>
  <si>
    <t>Posible</t>
  </si>
  <si>
    <t>Probable</t>
  </si>
  <si>
    <t>D</t>
  </si>
  <si>
    <t>Objetivo &amp; resultado A</t>
  </si>
  <si>
    <t>Objecivo &amp; resultado B</t>
  </si>
  <si>
    <t>Objetivo &amp; resultado C</t>
  </si>
  <si>
    <t>Objetivo &amp; resultado D</t>
  </si>
  <si>
    <t xml:space="preserve">autoevaluación. </t>
  </si>
  <si>
    <t>derivados del nivel de conformidad puntuado en la autoevaluación. Los riesgos consisten en dos factores:</t>
  </si>
  <si>
    <t xml:space="preserve">indique sus prioridades, que podrían (pero no siempre es así) vincularse al nivel de los riesgos identificados. Las buenas prácticas consideradas </t>
  </si>
  <si>
    <t>6. Estándar sobre salvaguardia</t>
  </si>
  <si>
    <t>corresponden a 8 artículos. Estas también están integradas en cada uno de los cuatro estándares a los que pertenecen.</t>
  </si>
  <si>
    <t xml:space="preserve">Esto significa que el estándar sobre salvaguardia está integrado en los cuatro ya existentes, pero también se puede extraer para ser utilizado como </t>
  </si>
  <si>
    <t>Nr Q's total</t>
  </si>
  <si>
    <t>3.1.6</t>
  </si>
  <si>
    <t>4.1.2</t>
  </si>
  <si>
    <t>4.1.3</t>
  </si>
  <si>
    <t>4.1.4</t>
  </si>
  <si>
    <r>
      <t>Est</t>
    </r>
    <r>
      <rPr>
        <b/>
        <sz val="20"/>
        <color theme="1"/>
        <rFont val="Calibri"/>
        <family val="2"/>
      </rPr>
      <t>ándar sobre salvaguardia</t>
    </r>
  </si>
  <si>
    <t>Salvaguardia</t>
  </si>
  <si>
    <t xml:space="preserve">Puntuación media sobre salvaguardia de la sección </t>
  </si>
  <si>
    <t>Puntuación media sobre salvaguardia</t>
  </si>
  <si>
    <t>Ética</t>
  </si>
  <si>
    <r>
      <t>Tramitaci</t>
    </r>
    <r>
      <rPr>
        <b/>
        <sz val="10"/>
        <rFont val="Calibri"/>
        <family val="2"/>
      </rPr>
      <t>ón de reclamaciones</t>
    </r>
  </si>
  <si>
    <r>
      <t>Gesti</t>
    </r>
    <r>
      <rPr>
        <b/>
        <sz val="10"/>
        <rFont val="Calibri"/>
        <family val="2"/>
      </rPr>
      <t>ón de recursos humanos</t>
    </r>
  </si>
  <si>
    <r>
      <t>Gesti</t>
    </r>
    <r>
      <rPr>
        <b/>
        <sz val="10"/>
        <rFont val="Calibri"/>
        <family val="2"/>
      </rPr>
      <t>ón de riesgos</t>
    </r>
  </si>
  <si>
    <r>
      <t>Participaci</t>
    </r>
    <r>
      <rPr>
        <b/>
        <sz val="10"/>
        <rFont val="Calibri"/>
        <family val="2"/>
      </rPr>
      <t>ón de la comunidad</t>
    </r>
  </si>
  <si>
    <t>Política y sistemas de salvaguardia</t>
  </si>
  <si>
    <t>Acceso verdadero</t>
  </si>
  <si>
    <r>
      <t>Protecci</t>
    </r>
    <r>
      <rPr>
        <b/>
        <sz val="10"/>
        <rFont val="Calibri"/>
        <family val="2"/>
      </rPr>
      <t>ón de datos</t>
    </r>
  </si>
  <si>
    <t xml:space="preserve">Existen y se aplican códigos de ética y conducta para el personal, que son iguales a o coherentes con los de Caritas Internationalis. </t>
  </si>
  <si>
    <t>Se han establecido y aplicado procedimientos oficiales y apropiados para la tramitación de reclamaciones para el personal, participantes en los programas y otras partes interesadas.</t>
  </si>
  <si>
    <t>La organización tiene una política documentada y aplicada (si hubiera casos) en materia de denuncia de irregularidades que establece el compromiso de proteger de las represalias a los denunciantes.</t>
  </si>
  <si>
    <t>Los sistemas de contratación y recursos humanos de la organización son inclusivos, justos, coherentes, transparentes y en línea con los estándares mínimos internacionales respecto a la salvaguardia.</t>
  </si>
  <si>
    <t>El personal conoce la visión, el mandato, las políticas y los procedimientos de la organización y se atiene a ellos.</t>
  </si>
  <si>
    <t>Se han establecido mecanismos de gestión de riesgos para identificar, evaluar, priorizar y mitigar los riesgos internos y externos (incluyendo las catástrofes naturales, las provocadas por el hombre y la salvaguardia) y otras cuestiones emergentes.</t>
  </si>
  <si>
    <t>La organización tiene una política de salvaguardia igual o congruente con las Normas de CI para la salvaguardia de menores y adultos vulnerables y la política contra el acoso.</t>
  </si>
  <si>
    <t>La organización cuenta con un sistema para investigar las acusaciones relativas a la salvaguardia y puede aportar pruebas de que trató adecuadamente este tipo de acusaciones en pasado, si las hubiera, mediante la investigación y la adopción de medidas correctivas.</t>
  </si>
  <si>
    <t>La organización dispone de un sistema para derivar a los denunciantes por infracciones en materia de salvaguardia a los servicios disponibles, en función de sus necesidades y consentimiento.</t>
  </si>
  <si>
    <t>Los programas de la organización tratan de dar prioridad a las necesidades de los miembros más vulnerables de la comunidad y de hacer frente a cualquier barrera que pueda dificultar su participación.</t>
  </si>
  <si>
    <t>La organización aplica una política de protección de datos que custodia la integridad de la información almacenada y que protege los datos personales de los interesados, incluyendo al personal, los donantes y los participantes en los programas.</t>
  </si>
  <si>
    <t>Hay una participación activa e inclusiva de la comunidad en todas las etapas del ciclo de programas, que consolida y fortalece a la comunidad, sus estructuras, recursos y capacidades existentes.</t>
  </si>
  <si>
    <r>
      <t>Resumen de resultados: Est</t>
    </r>
    <r>
      <rPr>
        <b/>
        <sz val="14"/>
        <color theme="1"/>
        <rFont val="Calibri"/>
        <family val="2"/>
      </rPr>
      <t>ándar sobre salvaguardia</t>
    </r>
  </si>
  <si>
    <t>Estándar sobre salvaguardia</t>
  </si>
  <si>
    <r>
      <t xml:space="preserve">Resumen de resultados: </t>
    </r>
    <r>
      <rPr>
        <b/>
        <sz val="14"/>
        <color theme="1"/>
        <rFont val="Calibri"/>
        <family val="2"/>
      </rPr>
      <t>Á</t>
    </r>
    <r>
      <rPr>
        <b/>
        <sz val="14"/>
        <color theme="1"/>
        <rFont val="Calibri"/>
        <family val="2"/>
        <scheme val="minor"/>
      </rPr>
      <t>reas clave de salvaguardia</t>
    </r>
  </si>
  <si>
    <r>
      <t>Puntuaci</t>
    </r>
    <r>
      <rPr>
        <b/>
        <sz val="11"/>
        <color theme="1"/>
        <rFont val="Calibri"/>
        <family val="2"/>
      </rPr>
      <t>ón estándar</t>
    </r>
  </si>
  <si>
    <r>
      <t>Puntuaci</t>
    </r>
    <r>
      <rPr>
        <b/>
        <sz val="11"/>
        <color theme="1"/>
        <rFont val="Calibri"/>
        <family val="2"/>
      </rPr>
      <t>ón áreas clave</t>
    </r>
  </si>
  <si>
    <t>Resultados finales: Estándar sobre salvaguardia</t>
  </si>
  <si>
    <t>Los programas se diseñan para beneficiar a la comunidad local y promover la recuperación y el desarrollo. Son realistas y se basan en pruebas, y tienen en cuenta las necesidades, vulnerabilidades y capacidades de los diferentes grupos</t>
  </si>
  <si>
    <t>Tramitación de reclamaciones</t>
  </si>
  <si>
    <t xml:space="preserve">una herramienta independiente de evaluación respecto a la salvaguardia. </t>
  </si>
  <si>
    <t xml:space="preserve">Cuando hagan la autoevaluación y rellenen el formulario de entrada, las puntuaciones relacionadas con las BP respecto a la salvaguardia serán </t>
  </si>
  <si>
    <t>Política y sistemas de salvaguardia: la organización se atiene a las Normas de Caritas Internationalis para la salvaguardia de menores y adultos vulnerables y dispone de un sistema claro y transparente para prevenir, abordar y responder a los problemas vinculados a la salvaguardia</t>
  </si>
  <si>
    <t>Transparencia y rendición de cuentas: existen mecanismos sistemáticos y transparentes para asegurar que la organización rinda cuentas a las comunidades a las que sirve</t>
  </si>
  <si>
    <t>Las politicas y los procedimientos sobre el personal respetan la dignidad humana y promueven la equidad. Son justos, transparentes, no discriminatorios y cumplen con las leyes laborales locales.</t>
  </si>
  <si>
    <t>1. La puntuación:</t>
  </si>
  <si>
    <t>Las puntuaciones indican:</t>
  </si>
  <si>
    <t>la buena práctica no se tendrá en cuenta y no afectará a la puntuación media.</t>
  </si>
  <si>
    <r>
      <t xml:space="preserve">Se pueden encontrar más detalles y explicaciones para cada buena práctica en las </t>
    </r>
    <r>
      <rPr>
        <i/>
        <sz val="12"/>
        <color rgb="FFC00000"/>
        <rFont val="Calibri"/>
        <family val="2"/>
        <charset val="1"/>
      </rPr>
      <t>Pautas de puntuación</t>
    </r>
    <r>
      <rPr>
        <sz val="12"/>
        <color indexed="8"/>
        <rFont val="Calibri"/>
        <family val="2"/>
        <charset val="1"/>
      </rPr>
      <t>.</t>
    </r>
  </si>
  <si>
    <t>autoevaluación es un proceso participativo en el que deben participar (representantes de) todos los equipos.</t>
  </si>
  <si>
    <t xml:space="preserve">Los comentarios hechos por la organización también son útiles para que el evaluador comprenda mejor la situación de la organización, </t>
  </si>
  <si>
    <t>los documentos proporcionados o qué evidencia la OM no pudo proporcionar y por qué.</t>
  </si>
  <si>
    <r>
      <t xml:space="preserve">Se recomienda encarecidamente que escriba en la </t>
    </r>
    <r>
      <rPr>
        <i/>
        <sz val="12"/>
        <color indexed="8"/>
        <rFont val="Calibri"/>
        <family val="2"/>
      </rPr>
      <t>columna G</t>
    </r>
    <r>
      <rPr>
        <sz val="12"/>
        <color indexed="8"/>
        <rFont val="Calibri"/>
        <family val="2"/>
        <charset val="1"/>
      </rPr>
      <t xml:space="preserve"> un breve comentario que explique cada puntaje para su propia referencia.</t>
    </r>
  </si>
  <si>
    <r>
      <t xml:space="preserve">La persona que responde a la pregunta puede registrar su nombre con las iniciales en la </t>
    </r>
    <r>
      <rPr>
        <i/>
        <sz val="12"/>
        <color indexed="8"/>
        <rFont val="Calibri"/>
        <family val="2"/>
      </rPr>
      <t>columna D</t>
    </r>
    <r>
      <rPr>
        <sz val="12"/>
        <color indexed="8"/>
        <rFont val="Calibri"/>
        <family val="2"/>
        <charset val="1"/>
      </rPr>
      <t xml:space="preserve">. Sin embargo, tenga en cuenta que una </t>
    </r>
  </si>
  <si>
    <t>el nombre de su organización Caritas.</t>
  </si>
  <si>
    <t>La decisión esperada es convalidar los resultados del proceso de autoevaluación.</t>
  </si>
  <si>
    <t xml:space="preserve">la dirección ejecutiva y la Junta. </t>
  </si>
  <si>
    <r>
      <t xml:space="preserve">En la hoja Excel del </t>
    </r>
    <r>
      <rPr>
        <b/>
        <sz val="12"/>
        <color indexed="8"/>
        <rFont val="Calibri"/>
        <family val="2"/>
      </rPr>
      <t>'Formulario de entrada'</t>
    </r>
    <r>
      <rPr>
        <sz val="12"/>
        <color indexed="8"/>
        <rFont val="Calibri"/>
        <family val="2"/>
        <charset val="1"/>
      </rPr>
      <t xml:space="preserve"> se pueden incluir solo los números del 1 al 5 en la columna C (no se acepta ninguna otra entrada). </t>
    </r>
  </si>
  <si>
    <r>
      <t xml:space="preserve">Cuando hayan incluido todas las puntuaciones en el folio denominado </t>
    </r>
    <r>
      <rPr>
        <b/>
        <sz val="12"/>
        <color indexed="8"/>
        <rFont val="Calibri"/>
        <family val="2"/>
      </rPr>
      <t>'Formulario de entrada'</t>
    </r>
    <r>
      <rPr>
        <sz val="12"/>
        <color indexed="8"/>
        <rFont val="Calibri"/>
        <family val="1"/>
      </rPr>
      <t>, aparecerán automáticamente en la hoja de los</t>
    </r>
  </si>
  <si>
    <r>
      <rPr>
        <b/>
        <sz val="12"/>
        <color indexed="8"/>
        <rFont val="Calibri"/>
        <family val="2"/>
      </rPr>
      <t>Resultados finales'</t>
    </r>
    <r>
      <rPr>
        <sz val="12"/>
        <color indexed="8"/>
        <rFont val="Calibri"/>
        <family val="1"/>
      </rPr>
      <t xml:space="preserve">, eso también mostrará el nivel de cumplimiento. Por favor, añada en la casilla amarilla de la hoja de </t>
    </r>
    <r>
      <rPr>
        <b/>
        <sz val="12"/>
        <color indexed="8"/>
        <rFont val="Calibri"/>
        <family val="2"/>
      </rPr>
      <t>'Resultados finales'</t>
    </r>
    <r>
      <rPr>
        <sz val="12"/>
        <color indexed="8"/>
        <rFont val="Calibri"/>
        <family val="1"/>
      </rPr>
      <t xml:space="preserve"> </t>
    </r>
  </si>
  <si>
    <r>
      <t xml:space="preserve">En la hoja denominada </t>
    </r>
    <r>
      <rPr>
        <b/>
        <sz val="12"/>
        <color indexed="8"/>
        <rFont val="Calibri"/>
        <family val="2"/>
      </rPr>
      <t>'Resultados intermedios'</t>
    </r>
    <r>
      <rPr>
        <sz val="12"/>
        <color indexed="8"/>
        <rFont val="Calibri"/>
        <family val="1"/>
      </rPr>
      <t xml:space="preserve"> se muestra el cálculo de las puntuaciones que aparecen en la hoja del </t>
    </r>
    <r>
      <rPr>
        <b/>
        <sz val="12"/>
        <color indexed="8"/>
        <rFont val="Calibri"/>
        <family val="2"/>
      </rPr>
      <t>'Resultados finales'</t>
    </r>
    <r>
      <rPr>
        <sz val="12"/>
        <color indexed="8"/>
        <rFont val="Calibri"/>
        <family val="1"/>
      </rPr>
      <t>.</t>
    </r>
  </si>
  <si>
    <t>Se ruega a las organizaciones miembro que envíen los resultados de la autoevaluación, el marco de rendición de cuentas y la y la evidencia de respaldo al</t>
  </si>
  <si>
    <t>Secretariado General, Unidad IDCS /Programa Estándares de Gestión de CI, a la dirección siguiente: cims@caritas.va.</t>
  </si>
  <si>
    <t>Se ruega a las organizaciones miembros que envíen la autoevaluación también a su Secretariado Regional.</t>
  </si>
  <si>
    <t xml:space="preserve">La organización podría incluir este paso en el proceso de autoevaluación o realizarlo en un proceso separado después de la </t>
  </si>
  <si>
    <r>
      <t xml:space="preserve">La hoja </t>
    </r>
    <r>
      <rPr>
        <b/>
        <sz val="12"/>
        <color indexed="8"/>
        <rFont val="Calibri"/>
        <family val="2"/>
        <charset val="1"/>
      </rPr>
      <t>'Riesgos y prioridades'</t>
    </r>
    <r>
      <rPr>
        <sz val="12"/>
        <color indexed="8"/>
        <rFont val="Calibri"/>
        <family val="2"/>
        <charset val="1"/>
      </rPr>
      <t xml:space="preserve"> está destinada a respaldar los siguientes pasos después de la autoevaluación.</t>
    </r>
  </si>
  <si>
    <r>
      <t xml:space="preserve">Junto a las puntuaciones </t>
    </r>
    <r>
      <rPr>
        <i/>
        <sz val="12"/>
        <color indexed="8"/>
        <rFont val="Calibri"/>
        <family val="2"/>
        <charset val="1"/>
      </rPr>
      <t>(columna C)</t>
    </r>
    <r>
      <rPr>
        <sz val="12"/>
        <color indexed="8"/>
        <rFont val="Calibri"/>
        <family val="2"/>
        <charset val="1"/>
      </rPr>
      <t xml:space="preserve"> copiadas automáticamente del </t>
    </r>
    <r>
      <rPr>
        <b/>
        <sz val="12"/>
        <color indexed="8"/>
        <rFont val="Calibri"/>
        <family val="2"/>
        <charset val="1"/>
      </rPr>
      <t>'Formulario de entrada'</t>
    </r>
    <r>
      <rPr>
        <sz val="12"/>
        <color indexed="8"/>
        <rFont val="Calibri"/>
        <family val="2"/>
        <charset val="1"/>
      </rPr>
      <t>, hay un espacio para que la organización calcule los riesgos</t>
    </r>
  </si>
  <si>
    <r>
      <t xml:space="preserve">a. El impacto </t>
    </r>
    <r>
      <rPr>
        <i/>
        <sz val="12"/>
        <color indexed="8"/>
        <rFont val="Calibri"/>
        <family val="2"/>
        <charset val="1"/>
      </rPr>
      <t>(columna E)</t>
    </r>
    <r>
      <rPr>
        <sz val="12"/>
        <color indexed="8"/>
        <rFont val="Calibri"/>
        <family val="2"/>
        <charset val="1"/>
      </rPr>
      <t xml:space="preserve"> es la medida en que la organización se ve afectada por los resultados de la situación evaluada.</t>
    </r>
  </si>
  <si>
    <r>
      <t xml:space="preserve">b. La probabilidad </t>
    </r>
    <r>
      <rPr>
        <i/>
        <sz val="12"/>
        <color indexed="8"/>
        <rFont val="Calibri"/>
        <family val="2"/>
        <charset val="1"/>
      </rPr>
      <t>(columna F)</t>
    </r>
    <r>
      <rPr>
        <sz val="12"/>
        <color indexed="8"/>
        <rFont val="Calibri"/>
        <family val="2"/>
        <charset val="1"/>
      </rPr>
      <t xml:space="preserve"> indica la casualidad con la cual se produce o se puede producir el efecto de la no-conformidad.</t>
    </r>
  </si>
  <si>
    <r>
      <t xml:space="preserve">El factor de riesgo </t>
    </r>
    <r>
      <rPr>
        <i/>
        <sz val="12"/>
        <color indexed="8"/>
        <rFont val="Calibri"/>
        <family val="2"/>
        <charset val="1"/>
      </rPr>
      <t>(columna G)</t>
    </r>
    <r>
      <rPr>
        <sz val="12"/>
        <color indexed="8"/>
        <rFont val="Calibri"/>
        <family val="2"/>
        <charset val="1"/>
      </rPr>
      <t xml:space="preserve"> se genera automaticamente en la herramienta: es el producto del impacto y la probabilidad.</t>
    </r>
  </si>
  <si>
    <r>
      <t xml:space="preserve">prioridades 'altas' y 'muy altas' se mostrarán automáticamente en la parte superior de la hoja de trabajo </t>
    </r>
    <r>
      <rPr>
        <b/>
        <sz val="12"/>
        <color indexed="8"/>
        <rFont val="Calibri"/>
        <family val="2"/>
        <charset val="1"/>
      </rPr>
      <t>'Mitigación de riesgos'</t>
    </r>
    <r>
      <rPr>
        <sz val="12"/>
        <color indexed="8"/>
        <rFont val="Calibri"/>
        <family val="2"/>
        <charset val="1"/>
      </rPr>
      <t>.</t>
    </r>
  </si>
  <si>
    <r>
      <t xml:space="preserve">Los objetivos deben ser incluidos en la parte superior de la hoja de </t>
    </r>
    <r>
      <rPr>
        <b/>
        <sz val="12"/>
        <color indexed="8"/>
        <rFont val="Calibri"/>
        <family val="2"/>
        <charset val="1"/>
      </rPr>
      <t>'Mitigación de riesgos'</t>
    </r>
    <r>
      <rPr>
        <sz val="12"/>
        <color indexed="8"/>
        <rFont val="Calibri"/>
        <family val="2"/>
        <charset val="1"/>
      </rPr>
      <t>.</t>
    </r>
  </si>
  <si>
    <r>
      <t xml:space="preserve">objetivos, se pueden indicar incluyendo el número de objetivo (A, B, C o D) en la </t>
    </r>
    <r>
      <rPr>
        <i/>
        <sz val="12"/>
        <color indexed="8"/>
        <rFont val="Calibri"/>
        <family val="2"/>
        <charset val="1"/>
      </rPr>
      <t>columna C</t>
    </r>
    <r>
      <rPr>
        <sz val="12"/>
        <color indexed="8"/>
        <rFont val="Calibri"/>
        <family val="2"/>
        <charset val="1"/>
      </rPr>
      <t xml:space="preserve">. La prioridad será entonces evidenciada </t>
    </r>
  </si>
  <si>
    <r>
      <t xml:space="preserve">Para más información, consulten la </t>
    </r>
    <r>
      <rPr>
        <i/>
        <sz val="12"/>
        <color rgb="FFC00000"/>
        <rFont val="Calibri"/>
        <family val="2"/>
        <charset val="1"/>
      </rPr>
      <t>Guía de referencia para los coordinadores y evaluadores EG de CI</t>
    </r>
    <r>
      <rPr>
        <sz val="12"/>
        <color indexed="8"/>
        <rFont val="Calibri"/>
        <family val="2"/>
        <charset val="1"/>
      </rPr>
      <t>.</t>
    </r>
  </si>
  <si>
    <r>
      <t xml:space="preserve">La herramienta incluye un resumen separado (hoja de trabajo 3 - </t>
    </r>
    <r>
      <rPr>
        <b/>
        <sz val="12"/>
        <color theme="1"/>
        <rFont val="Calibri"/>
        <family val="2"/>
        <scheme val="minor"/>
      </rPr>
      <t>'Estándar sobre salvaguardia'</t>
    </r>
    <r>
      <rPr>
        <sz val="12"/>
        <color theme="1"/>
        <rFont val="Calibri"/>
        <family val="2"/>
        <scheme val="minor"/>
      </rPr>
      <t xml:space="preserve">) que reúne 14 buenas prácticas (BP) relacionadas con la Salvaguardia, que </t>
    </r>
  </si>
  <si>
    <r>
      <t xml:space="preserve">automáticamente copiadas en la hoja de trabajo del estándar de salvaguardia y los resultados en la hoja de </t>
    </r>
    <r>
      <rPr>
        <b/>
        <sz val="12"/>
        <color indexed="8"/>
        <rFont val="Calibri"/>
        <family val="2"/>
      </rPr>
      <t>'Resultados finales'</t>
    </r>
    <r>
      <rPr>
        <sz val="12"/>
        <color indexed="8"/>
        <rFont val="Calibri"/>
        <family val="2"/>
      </rPr>
      <t xml:space="preserve">. Si ustedes necesitan </t>
    </r>
  </si>
  <si>
    <r>
      <t xml:space="preserve">Para información más detallada, pueden consultar la </t>
    </r>
    <r>
      <rPr>
        <i/>
        <sz val="12"/>
        <color rgb="FFC00000"/>
        <rFont val="Calibri"/>
        <family val="2"/>
        <scheme val="minor"/>
      </rPr>
      <t>Nota de orientación sobre el estándar de gestión respecto a la salvaguardia.</t>
    </r>
  </si>
  <si>
    <t xml:space="preserve">evaluar a su organización solo sobre el estándar de salvaguardia, pueden rellenar directamente las puntuaciones en la hoja de trabajo separada (Estándar sobre salvaguardia). </t>
  </si>
  <si>
    <r>
      <t xml:space="preserve">Los resultados aparecen automáticamente en bajo de la hoja de trabajo </t>
    </r>
    <r>
      <rPr>
        <b/>
        <sz val="12"/>
        <color indexed="8"/>
        <rFont val="Calibri"/>
        <family val="2"/>
      </rPr>
      <t>'Estándar sobre salvaguardia'</t>
    </r>
    <r>
      <rPr>
        <sz val="12"/>
        <color indexed="8"/>
        <rFont val="Calibri"/>
        <family val="2"/>
      </rPr>
      <t xml:space="preserve"> y también en la hoja de trabajo </t>
    </r>
    <r>
      <rPr>
        <b/>
        <sz val="12"/>
        <color indexed="8"/>
        <rFont val="Calibri"/>
        <family val="2"/>
      </rPr>
      <t>'Resultados finales'</t>
    </r>
    <r>
      <rPr>
        <sz val="12"/>
        <color indexed="8"/>
        <rFont val="Calibri"/>
        <family val="2"/>
      </rPr>
      <t>.</t>
    </r>
  </si>
  <si>
    <t>2. Registrando los resultados:</t>
  </si>
  <si>
    <t>4. Información a su Secretariado Regional y Caritas Internationalis:</t>
  </si>
  <si>
    <t xml:space="preserve">Con referencia a los artículos obligatorios, la Organización debe cumplir con cada uno de ellos, de lo contrario se deben incluir acciones específicas </t>
  </si>
  <si>
    <t>No existe</t>
  </si>
  <si>
    <t xml:space="preserve">Solo en casos excepcionales, si la buena práctica no aplica para su organización, deje la casilla vacía o en blanco. En este caso, </t>
  </si>
  <si>
    <r>
      <t xml:space="preserve">en el plan de mejora. La opción  </t>
    </r>
    <r>
      <rPr>
        <i/>
        <sz val="12"/>
        <color indexed="8"/>
        <rFont val="Calibri"/>
        <family val="2"/>
      </rPr>
      <t>'no aplica'</t>
    </r>
    <r>
      <rPr>
        <sz val="12"/>
        <color indexed="8"/>
        <rFont val="Calibri"/>
        <family val="2"/>
        <charset val="1"/>
      </rPr>
      <t xml:space="preserve"> no está permitida para los artículos obligatorios ni para las buenas prácticas bajo los artículos obligatorios.</t>
    </r>
  </si>
  <si>
    <t>No aplica</t>
  </si>
  <si>
    <r>
      <t xml:space="preserve">Los objetivos se copian automáticamente en la hoja del </t>
    </r>
    <r>
      <rPr>
        <b/>
        <sz val="12"/>
        <color indexed="8"/>
        <rFont val="Calibri"/>
        <family val="2"/>
        <charset val="1"/>
      </rPr>
      <t>'Plan de mejora'</t>
    </r>
    <r>
      <rPr>
        <sz val="12"/>
        <color indexed="8"/>
        <rFont val="Calibri"/>
        <family val="2"/>
        <charset val="1"/>
      </rPr>
      <t>, que la OM puede usar para detallar las actividades</t>
    </r>
  </si>
  <si>
    <t>Impacto mayor</t>
  </si>
  <si>
    <t>Impacto muy alto/critico</t>
  </si>
  <si>
    <t>Riesgo insignificante/irrelevante</t>
  </si>
  <si>
    <t>Muy alto</t>
  </si>
  <si>
    <t>Muy bajo</t>
  </si>
  <si>
    <t>Bajo</t>
  </si>
  <si>
    <t>Medio</t>
  </si>
  <si>
    <t>Alto</t>
  </si>
  <si>
    <t>Participación de la comunidad</t>
  </si>
  <si>
    <t>Objetivo(s) del plan de mejora</t>
  </si>
  <si>
    <t>PLAN DE MEJORA</t>
  </si>
  <si>
    <t>Productos</t>
  </si>
  <si>
    <t>Escasa</t>
  </si>
  <si>
    <t>Casi segura</t>
  </si>
  <si>
    <t>Riesgo bajo/tolerable</t>
  </si>
  <si>
    <t>Riesgo alto/mayor</t>
  </si>
  <si>
    <t>Riesgo extremo intolerable</t>
  </si>
  <si>
    <t>Nivel de prioridad</t>
  </si>
  <si>
    <t>La organización dispone de mecanismos para inducir a los asociados (contrapartes) y proveedores de servicios contratados por ella a prohibir la trata, la explotación y el abuso sexuales, incluyendo el maltrato de menores, y a adoptar medidas de prevención y respuesta a estas cuestiones.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</si>
</sst>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6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sz val="8"/>
      <color theme="1"/>
      <name val="Calibri"/>
      <family val="2"/>
      <scheme val="minor"/>
    </font>
    <font>
      <b/>
      <sz val="14"/>
      <color theme="1"/>
      <name val="Calibri"/>
      <family val="2"/>
      <scheme val="minor"/>
    </font>
    <font>
      <sz val="14"/>
      <color theme="1"/>
      <name val="Calibri"/>
      <family val="2"/>
      <scheme val="minor"/>
    </font>
    <font>
      <b/>
      <sz val="11"/>
      <color indexed="8"/>
      <name val="Calibri"/>
      <family val="2"/>
    </font>
    <font>
      <b/>
      <sz val="16"/>
      <color theme="1"/>
      <name val="Calibri"/>
      <family val="2"/>
      <scheme val="minor"/>
    </font>
    <font>
      <b/>
      <sz val="20"/>
      <color theme="1"/>
      <name val="Calibri"/>
      <family val="2"/>
      <scheme val="minor"/>
    </font>
    <font>
      <b/>
      <sz val="20"/>
      <name val="Arial"/>
      <family val="2"/>
    </font>
    <font>
      <sz val="14"/>
      <name val="Arial"/>
      <family val="2"/>
    </font>
    <font>
      <b/>
      <sz val="9"/>
      <color theme="1"/>
      <name val="Calibri"/>
      <family val="2"/>
      <scheme val="minor"/>
    </font>
    <font>
      <b/>
      <sz val="12"/>
      <color theme="1"/>
      <name val="Calibri"/>
      <family val="2"/>
      <scheme val="minor"/>
    </font>
    <font>
      <sz val="12"/>
      <color theme="1"/>
      <name val="Calibri"/>
      <family val="2"/>
      <scheme val="minor"/>
    </font>
    <font>
      <b/>
      <sz val="10"/>
      <name val="Calibri"/>
      <family val="2"/>
      <scheme val="minor"/>
    </font>
    <font>
      <sz val="10"/>
      <name val="Calibri"/>
      <family val="2"/>
      <scheme val="minor"/>
    </font>
    <font>
      <sz val="11"/>
      <name val="Calibri"/>
      <family val="2"/>
    </font>
    <font>
      <sz val="11"/>
      <color theme="1"/>
      <name val="DIN-Regular"/>
    </font>
    <font>
      <b/>
      <sz val="14"/>
      <color rgb="FFC00000"/>
      <name val="Calibri"/>
      <family val="2"/>
      <scheme val="minor"/>
    </font>
    <font>
      <sz val="11"/>
      <color indexed="8"/>
      <name val="Calibri"/>
      <family val="2"/>
      <charset val="1"/>
    </font>
    <font>
      <sz val="13"/>
      <name val="Calibri"/>
      <family val="2"/>
      <charset val="1"/>
    </font>
    <font>
      <sz val="12"/>
      <color indexed="8"/>
      <name val="Calibri"/>
      <family val="1"/>
    </font>
    <font>
      <b/>
      <sz val="13"/>
      <name val="Calibri"/>
      <family val="2"/>
      <charset val="1"/>
    </font>
    <font>
      <b/>
      <sz val="12"/>
      <name val="Calibri"/>
      <family val="1"/>
    </font>
    <font>
      <b/>
      <sz val="13"/>
      <name val="Calibri"/>
      <family val="1"/>
    </font>
    <font>
      <b/>
      <u/>
      <sz val="13"/>
      <name val="Calibri"/>
      <family val="2"/>
      <charset val="1"/>
    </font>
    <font>
      <b/>
      <u/>
      <sz val="13"/>
      <name val="Calibri"/>
      <family val="1"/>
    </font>
    <font>
      <sz val="22"/>
      <name val="Calibri"/>
      <family val="2"/>
      <charset val="1"/>
    </font>
    <font>
      <b/>
      <sz val="20"/>
      <name val="Calibri"/>
      <family val="1"/>
    </font>
    <font>
      <b/>
      <sz val="11"/>
      <color rgb="FF000000"/>
      <name val="Calibri"/>
      <family val="2"/>
      <scheme val="minor"/>
    </font>
    <font>
      <b/>
      <sz val="10"/>
      <color rgb="FF000000"/>
      <name val="Calibri"/>
      <family val="2"/>
    </font>
    <font>
      <sz val="10"/>
      <color theme="1"/>
      <name val="Calibri"/>
      <family val="2"/>
    </font>
    <font>
      <sz val="10"/>
      <color rgb="FF000000"/>
      <name val="Calibri"/>
      <family val="2"/>
    </font>
    <font>
      <i/>
      <sz val="10"/>
      <color rgb="FF000000"/>
      <name val="Calibri"/>
      <family val="2"/>
    </font>
    <font>
      <b/>
      <sz val="10"/>
      <color theme="1"/>
      <name val="Calibri"/>
      <family val="2"/>
    </font>
    <font>
      <b/>
      <sz val="14"/>
      <color rgb="FF000000"/>
      <name val="Calibri"/>
      <family val="2"/>
    </font>
    <font>
      <sz val="11"/>
      <color theme="1"/>
      <name val="Calibri"/>
      <family val="2"/>
    </font>
    <font>
      <i/>
      <sz val="12"/>
      <color indexed="8"/>
      <name val="Calibri"/>
      <family val="2"/>
    </font>
    <font>
      <sz val="11"/>
      <color theme="0"/>
      <name val="Calibri"/>
      <family val="2"/>
      <scheme val="minor"/>
    </font>
    <font>
      <b/>
      <sz val="20"/>
      <color theme="1"/>
      <name val="Calibri"/>
      <family val="2"/>
    </font>
    <font>
      <b/>
      <sz val="10"/>
      <name val="Calibri"/>
      <family val="2"/>
    </font>
    <font>
      <b/>
      <sz val="14"/>
      <color theme="1"/>
      <name val="Calibri"/>
      <family val="2"/>
    </font>
    <font>
      <b/>
      <sz val="11"/>
      <color theme="1"/>
      <name val="Calibri"/>
      <family val="2"/>
    </font>
    <font>
      <b/>
      <sz val="11"/>
      <color rgb="FFC00000"/>
      <name val="Calibri"/>
      <family val="2"/>
      <scheme val="minor"/>
    </font>
    <font>
      <sz val="10"/>
      <color theme="1"/>
      <name val="Times New Roman"/>
      <family val="1"/>
    </font>
    <font>
      <sz val="12"/>
      <name val="Calibri"/>
      <family val="2"/>
    </font>
    <font>
      <sz val="12"/>
      <color indexed="8"/>
      <name val="Calibri"/>
      <family val="2"/>
      <charset val="1"/>
    </font>
    <font>
      <sz val="12"/>
      <name val="Calibri"/>
      <family val="2"/>
      <charset val="1"/>
    </font>
    <font>
      <sz val="12"/>
      <color theme="1"/>
      <name val="Calibri"/>
      <family val="2"/>
      <charset val="1"/>
      <scheme val="minor"/>
    </font>
    <font>
      <i/>
      <sz val="12"/>
      <color rgb="FFC00000"/>
      <name val="Calibri"/>
      <family val="2"/>
      <charset val="1"/>
    </font>
    <font>
      <sz val="12"/>
      <name val="Calibri"/>
      <family val="1"/>
    </font>
    <font>
      <b/>
      <sz val="12"/>
      <color indexed="8"/>
      <name val="Calibri"/>
      <family val="2"/>
    </font>
    <font>
      <sz val="12"/>
      <color indexed="8"/>
      <name val="Calibri"/>
      <family val="2"/>
    </font>
    <font>
      <b/>
      <sz val="12"/>
      <color theme="1"/>
      <name val="Calibri"/>
      <family val="2"/>
      <charset val="1"/>
      <scheme val="minor"/>
    </font>
    <font>
      <i/>
      <sz val="12"/>
      <color indexed="8"/>
      <name val="Calibri"/>
      <family val="2"/>
      <charset val="1"/>
    </font>
    <font>
      <b/>
      <sz val="12"/>
      <color indexed="8"/>
      <name val="Calibri"/>
      <family val="2"/>
      <charset val="1"/>
    </font>
    <font>
      <i/>
      <sz val="12"/>
      <color rgb="FFC00000"/>
      <name val="Calibri"/>
      <family val="2"/>
      <scheme val="minor"/>
    </font>
    <font>
      <b/>
      <sz val="14"/>
      <color theme="0"/>
      <name val="Calibri"/>
      <family val="2"/>
      <scheme val="minor"/>
    </font>
  </fonts>
  <fills count="31">
    <fill>
      <patternFill patternType="none"/>
    </fill>
    <fill>
      <patternFill patternType="gray125"/>
    </fill>
    <fill>
      <patternFill patternType="solid">
        <fgColor rgb="FFFBD4B4"/>
        <bgColor indexed="64"/>
      </patternFill>
    </fill>
    <fill>
      <patternFill patternType="solid">
        <fgColor rgb="FFD6E3BC"/>
        <bgColor indexed="64"/>
      </patternFill>
    </fill>
    <fill>
      <patternFill patternType="solid">
        <fgColor rgb="FFFFC000"/>
        <bgColor indexed="64"/>
      </patternFill>
    </fill>
    <fill>
      <patternFill patternType="solid">
        <fgColor rgb="FF92D050"/>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rgb="FFFFFF00"/>
        <bgColor indexed="64"/>
      </patternFill>
    </fill>
    <fill>
      <patternFill patternType="solid">
        <fgColor rgb="FF63BE7B"/>
        <bgColor indexed="64"/>
      </patternFill>
    </fill>
    <fill>
      <patternFill patternType="solid">
        <fgColor rgb="FFFFEB84"/>
        <bgColor indexed="64"/>
      </patternFill>
    </fill>
    <fill>
      <patternFill patternType="solid">
        <fgColor rgb="FFB1D480"/>
        <bgColor indexed="64"/>
      </patternFill>
    </fill>
    <fill>
      <patternFill patternType="solid">
        <fgColor rgb="FFF8696B"/>
        <bgColor indexed="64"/>
      </patternFill>
    </fill>
    <fill>
      <patternFill patternType="solid">
        <fgColor rgb="FFFCA578"/>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rgb="FF00B0F0"/>
        <bgColor indexed="64"/>
      </patternFill>
    </fill>
    <fill>
      <patternFill patternType="solid">
        <fgColor indexed="42"/>
        <bgColor indexed="27"/>
      </patternFill>
    </fill>
    <fill>
      <patternFill patternType="solid">
        <fgColor rgb="FFF4B082"/>
        <bgColor indexed="64"/>
      </patternFill>
    </fill>
    <fill>
      <patternFill patternType="solid">
        <fgColor rgb="FFFFE799"/>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FA9496"/>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00B050"/>
        <bgColor indexed="64"/>
      </patternFill>
    </fill>
    <fill>
      <patternFill patternType="solid">
        <fgColor theme="0" tint="-0.14999847407452621"/>
        <bgColor indexed="64"/>
      </patternFill>
    </fill>
    <fill>
      <patternFill patternType="solid">
        <fgColor rgb="FFC00000"/>
        <bgColor indexed="64"/>
      </patternFill>
    </fill>
  </fills>
  <borders count="5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s>
  <cellStyleXfs count="2">
    <xf numFmtId="0" fontId="0" fillId="0" borderId="0"/>
    <xf numFmtId="0" fontId="22" fillId="0" borderId="0"/>
  </cellStyleXfs>
  <cellXfs count="395">
    <xf numFmtId="0" fontId="0" fillId="0" borderId="0" xfId="0"/>
    <xf numFmtId="0" fontId="4" fillId="3" borderId="3" xfId="0" applyFont="1" applyFill="1" applyBorder="1" applyAlignment="1">
      <alignment vertical="center" wrapText="1"/>
    </xf>
    <xf numFmtId="0" fontId="3" fillId="0" borderId="3" xfId="0" applyFont="1" applyBorder="1" applyAlignment="1">
      <alignment vertical="center" wrapText="1"/>
    </xf>
    <xf numFmtId="0" fontId="4" fillId="2" borderId="3" xfId="0" applyFont="1" applyFill="1" applyBorder="1" applyAlignment="1">
      <alignment horizontal="center" vertical="center" wrapText="1"/>
    </xf>
    <xf numFmtId="0" fontId="0" fillId="0" borderId="0" xfId="0" applyAlignment="1">
      <alignment horizontal="center"/>
    </xf>
    <xf numFmtId="0" fontId="6" fillId="0" borderId="0" xfId="0" applyFont="1" applyAlignment="1">
      <alignment horizontal="center" vertical="center"/>
    </xf>
    <xf numFmtId="0" fontId="0" fillId="0" borderId="0" xfId="0" applyAlignment="1">
      <alignment horizontal="center" vertical="center"/>
    </xf>
    <xf numFmtId="9" fontId="4" fillId="3" borderId="1" xfId="0" applyNumberFormat="1" applyFont="1" applyFill="1" applyBorder="1" applyAlignment="1">
      <alignment horizontal="center" vertical="center"/>
    </xf>
    <xf numFmtId="9" fontId="4" fillId="3" borderId="4" xfId="0" applyNumberFormat="1" applyFont="1" applyFill="1" applyBorder="1" applyAlignment="1">
      <alignment horizontal="center" vertical="center" wrapText="1"/>
    </xf>
    <xf numFmtId="0" fontId="0" fillId="0" borderId="0" xfId="0" applyAlignment="1">
      <alignment horizontal="center" vertical="center" wrapText="1"/>
    </xf>
    <xf numFmtId="0" fontId="7" fillId="4" borderId="5"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2" xfId="0" applyFont="1" applyFill="1" applyBorder="1" applyAlignment="1">
      <alignment horizontal="center" vertical="center"/>
    </xf>
    <xf numFmtId="0" fontId="8" fillId="0" borderId="0" xfId="0" applyFont="1"/>
    <xf numFmtId="0" fontId="9" fillId="5" borderId="5" xfId="0" applyFont="1" applyFill="1" applyBorder="1" applyAlignment="1">
      <alignment horizontal="center" vertical="top" wrapText="1"/>
    </xf>
    <xf numFmtId="0" fontId="10" fillId="5" borderId="6" xfId="0" applyFont="1" applyFill="1" applyBorder="1" applyAlignment="1">
      <alignment horizontal="center" vertical="center" wrapText="1"/>
    </xf>
    <xf numFmtId="0" fontId="9" fillId="0" borderId="0" xfId="0" applyFont="1" applyBorder="1" applyAlignment="1">
      <alignment horizontal="center" vertical="top"/>
    </xf>
    <xf numFmtId="0" fontId="0" fillId="0" borderId="0" xfId="0" applyBorder="1" applyAlignment="1">
      <alignment vertical="top"/>
    </xf>
    <xf numFmtId="0" fontId="0" fillId="0" borderId="0" xfId="0" applyFont="1" applyAlignment="1">
      <alignment horizontal="center" vertical="center"/>
    </xf>
    <xf numFmtId="0" fontId="2" fillId="0" borderId="0" xfId="0" applyFont="1" applyAlignment="1">
      <alignment horizontal="center" vertical="center"/>
    </xf>
    <xf numFmtId="9" fontId="0" fillId="0" borderId="0" xfId="0" applyNumberFormat="1" applyAlignment="1">
      <alignment horizontal="center" vertical="center"/>
    </xf>
    <xf numFmtId="0" fontId="0" fillId="0" borderId="0" xfId="0" applyFill="1" applyBorder="1" applyAlignment="1">
      <alignment horizontal="center" vertical="center"/>
    </xf>
    <xf numFmtId="0" fontId="4" fillId="3" borderId="1" xfId="0" applyFont="1" applyFill="1" applyBorder="1" applyAlignment="1">
      <alignment vertical="center" wrapText="1"/>
    </xf>
    <xf numFmtId="0" fontId="9" fillId="5" borderId="5" xfId="0" applyFont="1" applyFill="1" applyBorder="1" applyAlignment="1">
      <alignment horizontal="center" wrapText="1"/>
    </xf>
    <xf numFmtId="0" fontId="9" fillId="0" borderId="0" xfId="0" applyFont="1" applyBorder="1" applyAlignment="1">
      <alignment horizontal="center"/>
    </xf>
    <xf numFmtId="0" fontId="6" fillId="0" borderId="0" xfId="0" applyFont="1" applyAlignment="1">
      <alignment horizontal="center"/>
    </xf>
    <xf numFmtId="0" fontId="10" fillId="0" borderId="6" xfId="0" applyFont="1" applyFill="1" applyBorder="1" applyAlignment="1">
      <alignment horizontal="center" vertical="center" wrapText="1"/>
    </xf>
    <xf numFmtId="0" fontId="0" fillId="0" borderId="0" xfId="0" applyFill="1" applyBorder="1" applyAlignment="1">
      <alignment vertical="top"/>
    </xf>
    <xf numFmtId="0" fontId="4" fillId="0" borderId="0" xfId="0" applyFont="1" applyFill="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vertical="center" wrapText="1"/>
    </xf>
    <xf numFmtId="0" fontId="5" fillId="0" borderId="0" xfId="0" applyFont="1" applyFill="1" applyBorder="1" applyAlignment="1">
      <alignment vertical="center" wrapText="1"/>
    </xf>
    <xf numFmtId="0" fontId="0" fillId="0" borderId="0" xfId="0" applyFill="1"/>
    <xf numFmtId="0" fontId="0" fillId="0" borderId="9" xfId="0" applyBorder="1" applyAlignment="1">
      <alignment horizontal="center" vertical="center"/>
    </xf>
    <xf numFmtId="0" fontId="2" fillId="0" borderId="9" xfId="0" applyFont="1" applyFill="1" applyBorder="1" applyAlignment="1">
      <alignment horizontal="center" vertical="center"/>
    </xf>
    <xf numFmtId="0" fontId="0" fillId="0" borderId="10" xfId="0" applyBorder="1" applyAlignment="1">
      <alignment horizontal="center" vertical="center"/>
    </xf>
    <xf numFmtId="0" fontId="2" fillId="6" borderId="7" xfId="0" applyFont="1" applyFill="1" applyBorder="1" applyAlignment="1">
      <alignment horizontal="center" vertical="center"/>
    </xf>
    <xf numFmtId="0" fontId="2" fillId="6" borderId="8" xfId="0" applyFont="1" applyFill="1" applyBorder="1" applyAlignment="1">
      <alignment horizontal="center" vertical="center"/>
    </xf>
    <xf numFmtId="2" fontId="0" fillId="0" borderId="0" xfId="0" applyNumberFormat="1" applyAlignment="1">
      <alignment horizontal="center" vertical="center"/>
    </xf>
    <xf numFmtId="2" fontId="7" fillId="4" borderId="6" xfId="0" applyNumberFormat="1" applyFont="1" applyFill="1" applyBorder="1" applyAlignment="1">
      <alignment horizontal="center" vertical="center" wrapText="1"/>
    </xf>
    <xf numFmtId="2" fontId="2" fillId="6" borderId="7" xfId="0" applyNumberFormat="1" applyFont="1" applyFill="1" applyBorder="1" applyAlignment="1">
      <alignment horizontal="center" vertical="center"/>
    </xf>
    <xf numFmtId="2" fontId="0" fillId="0" borderId="9" xfId="0" applyNumberFormat="1" applyBorder="1" applyAlignment="1">
      <alignment horizontal="center" vertical="center"/>
    </xf>
    <xf numFmtId="2" fontId="7" fillId="4" borderId="6" xfId="0" applyNumberFormat="1" applyFont="1" applyFill="1" applyBorder="1" applyAlignment="1">
      <alignment horizontal="center" vertical="center"/>
    </xf>
    <xf numFmtId="2" fontId="0" fillId="0" borderId="0" xfId="0" applyNumberFormat="1" applyBorder="1" applyAlignment="1">
      <alignment horizontal="center" vertical="center"/>
    </xf>
    <xf numFmtId="0" fontId="10"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0" fillId="0" borderId="0" xfId="0" applyFill="1" applyBorder="1"/>
    <xf numFmtId="0" fontId="10" fillId="5" borderId="2" xfId="0" applyFont="1" applyFill="1" applyBorder="1" applyAlignment="1">
      <alignment horizontal="center" vertical="center" wrapText="1"/>
    </xf>
    <xf numFmtId="9" fontId="2" fillId="6" borderId="7" xfId="0" applyNumberFormat="1" applyFont="1" applyFill="1" applyBorder="1" applyAlignment="1">
      <alignment horizontal="center" vertical="center"/>
    </xf>
    <xf numFmtId="9" fontId="7" fillId="4" borderId="6" xfId="0" applyNumberFormat="1" applyFont="1" applyFill="1" applyBorder="1" applyAlignment="1">
      <alignment vertical="center" wrapText="1"/>
    </xf>
    <xf numFmtId="9" fontId="4" fillId="0" borderId="9" xfId="0" applyNumberFormat="1" applyFont="1" applyFill="1" applyBorder="1" applyAlignment="1">
      <alignment horizontal="center" vertical="center"/>
    </xf>
    <xf numFmtId="9" fontId="4" fillId="0" borderId="10" xfId="0" applyNumberFormat="1" applyFont="1" applyFill="1" applyBorder="1" applyAlignment="1">
      <alignment horizontal="center" vertical="center"/>
    </xf>
    <xf numFmtId="9" fontId="0" fillId="0" borderId="10" xfId="0" applyNumberFormat="1" applyFill="1" applyBorder="1" applyAlignment="1">
      <alignment horizontal="center" vertical="center"/>
    </xf>
    <xf numFmtId="9" fontId="0" fillId="0" borderId="0" xfId="0" applyNumberFormat="1" applyFill="1" applyBorder="1" applyAlignment="1">
      <alignment horizontal="center" vertical="center"/>
    </xf>
    <xf numFmtId="2" fontId="0" fillId="0" borderId="13" xfId="0" applyNumberFormat="1" applyBorder="1" applyAlignment="1">
      <alignment horizontal="center" vertical="center"/>
    </xf>
    <xf numFmtId="9" fontId="0" fillId="0" borderId="0" xfId="0" applyNumberFormat="1" applyBorder="1" applyAlignment="1">
      <alignment horizontal="center" vertical="center"/>
    </xf>
    <xf numFmtId="0" fontId="0" fillId="0" borderId="0" xfId="0" applyBorder="1" applyAlignment="1">
      <alignment horizontal="center" vertical="center"/>
    </xf>
    <xf numFmtId="0" fontId="0" fillId="0" borderId="14" xfId="0" applyBorder="1" applyAlignment="1">
      <alignment horizontal="center" vertical="center"/>
    </xf>
    <xf numFmtId="2" fontId="2" fillId="0" borderId="0" xfId="0" applyNumberFormat="1" applyFont="1" applyAlignment="1">
      <alignment horizontal="center" vertical="center"/>
    </xf>
    <xf numFmtId="0" fontId="11" fillId="5" borderId="2"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7" borderId="19"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3" fillId="7" borderId="20" xfId="0" applyFont="1" applyFill="1" applyBorder="1" applyAlignment="1">
      <alignment horizontal="center" vertical="center" wrapText="1"/>
    </xf>
    <xf numFmtId="0" fontId="3" fillId="0" borderId="1" xfId="0" applyFont="1" applyBorder="1" applyAlignment="1">
      <alignment vertical="center" wrapText="1"/>
    </xf>
    <xf numFmtId="0" fontId="4" fillId="3" borderId="4" xfId="0" applyFont="1" applyFill="1" applyBorder="1" applyAlignment="1">
      <alignment horizontal="left" vertical="top" wrapText="1"/>
    </xf>
    <xf numFmtId="0" fontId="4" fillId="3" borderId="2" xfId="0" applyFont="1" applyFill="1" applyBorder="1" applyAlignment="1">
      <alignment horizontal="left" vertical="top" wrapText="1"/>
    </xf>
    <xf numFmtId="0" fontId="0" fillId="0" borderId="0" xfId="0" applyAlignment="1">
      <alignment horizontal="left" vertical="top"/>
    </xf>
    <xf numFmtId="0" fontId="0" fillId="0" borderId="0" xfId="0" applyAlignment="1">
      <alignment vertical="top"/>
    </xf>
    <xf numFmtId="0" fontId="0" fillId="0" borderId="0" xfId="0" applyAlignment="1">
      <alignment vertical="top" wrapText="1"/>
    </xf>
    <xf numFmtId="164" fontId="0" fillId="0" borderId="0" xfId="0" applyNumberFormat="1" applyAlignment="1">
      <alignment horizontal="center"/>
    </xf>
    <xf numFmtId="164" fontId="0" fillId="0" borderId="0" xfId="0" applyNumberFormat="1"/>
    <xf numFmtId="1" fontId="0" fillId="0" borderId="0" xfId="0" applyNumberFormat="1" applyAlignment="1">
      <alignment horizontal="center"/>
    </xf>
    <xf numFmtId="0" fontId="13" fillId="0" borderId="0" xfId="0" applyFont="1"/>
    <xf numFmtId="0" fontId="4" fillId="4" borderId="5" xfId="0" applyFont="1" applyFill="1" applyBorder="1" applyAlignment="1">
      <alignment horizontal="center" vertical="center"/>
    </xf>
    <xf numFmtId="0" fontId="7" fillId="4" borderId="5" xfId="0" applyFont="1" applyFill="1" applyBorder="1" applyAlignment="1">
      <alignment horizontal="center" vertical="center"/>
    </xf>
    <xf numFmtId="0" fontId="4" fillId="4"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14" fillId="5" borderId="7" xfId="0" applyFont="1" applyFill="1" applyBorder="1" applyAlignment="1">
      <alignment horizontal="center" vertical="center" wrapText="1"/>
    </xf>
    <xf numFmtId="9" fontId="14" fillId="5" borderId="7" xfId="0" applyNumberFormat="1" applyFont="1" applyFill="1" applyBorder="1" applyAlignment="1">
      <alignment horizontal="center" vertical="center" wrapText="1"/>
    </xf>
    <xf numFmtId="2" fontId="14" fillId="5" borderId="7" xfId="0" applyNumberFormat="1" applyFont="1" applyFill="1" applyBorder="1" applyAlignment="1">
      <alignment horizontal="center" vertical="center" wrapText="1"/>
    </xf>
    <xf numFmtId="0" fontId="14" fillId="5" borderId="8" xfId="0" applyFont="1" applyFill="1" applyBorder="1" applyAlignment="1">
      <alignment horizontal="center" vertical="center" wrapText="1"/>
    </xf>
    <xf numFmtId="0" fontId="4" fillId="0" borderId="4"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0" fillId="0" borderId="0" xfId="0" applyAlignment="1">
      <alignment horizontal="left" vertical="top" wrapText="1"/>
    </xf>
    <xf numFmtId="0" fontId="3" fillId="0" borderId="3" xfId="0" applyFont="1" applyBorder="1" applyAlignment="1">
      <alignment horizontal="left" vertical="top" wrapText="1"/>
    </xf>
    <xf numFmtId="0" fontId="7" fillId="4" borderId="6" xfId="0" applyFont="1" applyFill="1" applyBorder="1" applyAlignment="1">
      <alignment horizontal="left" vertical="top" wrapText="1"/>
    </xf>
    <xf numFmtId="0" fontId="3" fillId="0" borderId="1" xfId="0" applyFont="1" applyBorder="1" applyAlignment="1">
      <alignment horizontal="left" vertical="top" wrapText="1"/>
    </xf>
    <xf numFmtId="0" fontId="16" fillId="7" borderId="19" xfId="0" applyFont="1" applyFill="1" applyBorder="1" applyAlignment="1">
      <alignment vertical="center" wrapText="1"/>
    </xf>
    <xf numFmtId="0" fontId="16" fillId="7" borderId="20" xfId="0" applyFont="1" applyFill="1" applyBorder="1" applyAlignment="1">
      <alignment vertical="center" wrapText="1"/>
    </xf>
    <xf numFmtId="0" fontId="16" fillId="0" borderId="20" xfId="0" applyFont="1" applyFill="1" applyBorder="1" applyAlignment="1">
      <alignment vertical="center" wrapText="1"/>
    </xf>
    <xf numFmtId="0" fontId="16" fillId="0" borderId="21" xfId="0" applyFont="1" applyFill="1" applyBorder="1" applyAlignment="1">
      <alignment vertical="center" wrapText="1"/>
    </xf>
    <xf numFmtId="0" fontId="2" fillId="2" borderId="16" xfId="0" applyFont="1" applyFill="1" applyBorder="1" applyAlignment="1">
      <alignment vertical="center" wrapText="1"/>
    </xf>
    <xf numFmtId="0" fontId="15" fillId="7" borderId="4" xfId="0" applyFont="1" applyFill="1" applyBorder="1" applyAlignment="1">
      <alignment vertical="center" wrapText="1"/>
    </xf>
    <xf numFmtId="0" fontId="15" fillId="2" borderId="2" xfId="0" applyFont="1" applyFill="1" applyBorder="1" applyAlignment="1">
      <alignment vertical="center" wrapText="1"/>
    </xf>
    <xf numFmtId="2" fontId="16" fillId="0" borderId="0" xfId="0" applyNumberFormat="1" applyFont="1" applyAlignment="1">
      <alignment horizontal="center" vertical="center"/>
    </xf>
    <xf numFmtId="0" fontId="16" fillId="0" borderId="0" xfId="0" applyFont="1" applyFill="1" applyBorder="1" applyAlignment="1">
      <alignment horizontal="center" vertical="center"/>
    </xf>
    <xf numFmtId="0" fontId="16" fillId="0" borderId="0" xfId="0" applyFont="1" applyAlignment="1">
      <alignment horizontal="center" vertical="center"/>
    </xf>
    <xf numFmtId="0" fontId="15" fillId="7" borderId="1" xfId="0" applyFont="1" applyFill="1" applyBorder="1" applyAlignment="1">
      <alignment horizontal="center" vertical="center" wrapText="1"/>
    </xf>
    <xf numFmtId="0" fontId="15" fillId="7" borderId="3"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7" fillId="8" borderId="1" xfId="0" applyFont="1" applyFill="1" applyBorder="1" applyAlignment="1">
      <alignment horizontal="right" vertical="center" wrapText="1"/>
    </xf>
    <xf numFmtId="0" fontId="7" fillId="7" borderId="1" xfId="0" applyFont="1" applyFill="1" applyBorder="1" applyAlignment="1">
      <alignment horizontal="right" vertical="center" wrapText="1"/>
    </xf>
    <xf numFmtId="2" fontId="15" fillId="2" borderId="17" xfId="0" applyNumberFormat="1" applyFont="1" applyFill="1" applyBorder="1" applyAlignment="1">
      <alignment horizontal="center" vertical="center" wrapText="1"/>
    </xf>
    <xf numFmtId="1" fontId="15" fillId="2" borderId="2" xfId="0" applyNumberFormat="1" applyFont="1" applyFill="1" applyBorder="1" applyAlignment="1">
      <alignment horizontal="center" vertical="center" wrapText="1"/>
    </xf>
    <xf numFmtId="9" fontId="15" fillId="2" borderId="16" xfId="0" applyNumberFormat="1" applyFont="1" applyFill="1" applyBorder="1" applyAlignment="1">
      <alignment horizontal="center" vertical="center" wrapText="1"/>
    </xf>
    <xf numFmtId="2" fontId="15" fillId="2" borderId="2" xfId="0" applyNumberFormat="1" applyFont="1" applyFill="1" applyBorder="1" applyAlignment="1">
      <alignment horizontal="center" vertical="center" wrapText="1"/>
    </xf>
    <xf numFmtId="2" fontId="15" fillId="3" borderId="1" xfId="0" applyNumberFormat="1" applyFont="1" applyFill="1" applyBorder="1" applyAlignment="1">
      <alignment horizontal="center" vertical="center" wrapText="1"/>
    </xf>
    <xf numFmtId="1" fontId="15" fillId="3" borderId="0" xfId="0" applyNumberFormat="1" applyFont="1" applyFill="1" applyBorder="1" applyAlignment="1">
      <alignment horizontal="center" vertical="center" wrapText="1"/>
    </xf>
    <xf numFmtId="9" fontId="15" fillId="0" borderId="1" xfId="0" applyNumberFormat="1" applyFont="1" applyFill="1" applyBorder="1" applyAlignment="1">
      <alignment horizontal="center" vertical="center"/>
    </xf>
    <xf numFmtId="2" fontId="16" fillId="0" borderId="0" xfId="0" applyNumberFormat="1" applyFont="1" applyBorder="1" applyAlignment="1">
      <alignment horizontal="center" vertical="center"/>
    </xf>
    <xf numFmtId="2" fontId="16" fillId="0" borderId="14" xfId="0" applyNumberFormat="1" applyFont="1" applyBorder="1" applyAlignment="1">
      <alignment horizontal="center" vertical="center"/>
    </xf>
    <xf numFmtId="2" fontId="15" fillId="2" borderId="18" xfId="0" applyNumberFormat="1" applyFont="1" applyFill="1" applyBorder="1" applyAlignment="1">
      <alignment horizontal="center" vertical="center" wrapText="1"/>
    </xf>
    <xf numFmtId="2" fontId="15" fillId="2" borderId="3" xfId="0" applyNumberFormat="1" applyFont="1" applyFill="1" applyBorder="1" applyAlignment="1">
      <alignment horizontal="center" vertical="center" wrapText="1"/>
    </xf>
    <xf numFmtId="1" fontId="15" fillId="3" borderId="15" xfId="0" applyNumberFormat="1" applyFont="1" applyFill="1" applyBorder="1" applyAlignment="1">
      <alignment horizontal="center" vertical="center" wrapText="1"/>
    </xf>
    <xf numFmtId="2" fontId="16" fillId="0" borderId="15" xfId="0" applyNumberFormat="1" applyFont="1" applyBorder="1" applyAlignment="1">
      <alignment horizontal="center" vertical="center"/>
    </xf>
    <xf numFmtId="2" fontId="16" fillId="0" borderId="16" xfId="0" applyNumberFormat="1" applyFont="1" applyBorder="1" applyAlignment="1">
      <alignment horizontal="center" vertical="center"/>
    </xf>
    <xf numFmtId="1" fontId="15" fillId="3" borderId="12" xfId="0" applyNumberFormat="1" applyFont="1" applyFill="1" applyBorder="1" applyAlignment="1">
      <alignment horizontal="center" vertical="center" wrapText="1"/>
    </xf>
    <xf numFmtId="2" fontId="16" fillId="0" borderId="12" xfId="0" applyNumberFormat="1" applyFont="1" applyBorder="1" applyAlignment="1">
      <alignment horizontal="center" vertical="center"/>
    </xf>
    <xf numFmtId="2" fontId="16" fillId="0" borderId="4" xfId="0" applyNumberFormat="1" applyFont="1" applyBorder="1" applyAlignment="1">
      <alignment horizontal="center" vertical="center"/>
    </xf>
    <xf numFmtId="0" fontId="13" fillId="9" borderId="5" xfId="0" applyFont="1" applyFill="1" applyBorder="1"/>
    <xf numFmtId="0" fontId="12" fillId="9" borderId="2" xfId="0" applyFont="1" applyFill="1" applyBorder="1" applyAlignment="1">
      <alignment horizontal="center" vertical="center"/>
    </xf>
    <xf numFmtId="0" fontId="18" fillId="0" borderId="3" xfId="0" applyFont="1" applyBorder="1" applyAlignment="1">
      <alignment horizontal="left" vertical="top" wrapText="1"/>
    </xf>
    <xf numFmtId="0" fontId="18" fillId="0" borderId="1" xfId="0" applyFont="1" applyBorder="1" applyAlignment="1">
      <alignment horizontal="left" vertical="top" wrapText="1"/>
    </xf>
    <xf numFmtId="0" fontId="17" fillId="3" borderId="4" xfId="0" applyFont="1" applyFill="1" applyBorder="1" applyAlignment="1">
      <alignment horizontal="left" vertical="top" wrapText="1"/>
    </xf>
    <xf numFmtId="0" fontId="12" fillId="9" borderId="6" xfId="0" applyFont="1" applyFill="1" applyBorder="1" applyAlignment="1" applyProtection="1">
      <alignment horizontal="center" shrinkToFit="1"/>
      <protection locked="0"/>
    </xf>
    <xf numFmtId="0" fontId="12" fillId="9" borderId="2" xfId="0" applyFont="1" applyFill="1" applyBorder="1" applyAlignment="1" applyProtection="1">
      <alignment horizontal="center" shrinkToFit="1"/>
      <protection locked="0"/>
    </xf>
    <xf numFmtId="0" fontId="13" fillId="0" borderId="0" xfId="0" applyFont="1" applyProtection="1">
      <protection locked="0"/>
    </xf>
    <xf numFmtId="0" fontId="0" fillId="0" borderId="0" xfId="0" applyBorder="1" applyAlignment="1">
      <alignment horizontal="left" vertical="top" wrapText="1"/>
    </xf>
    <xf numFmtId="0" fontId="12" fillId="9" borderId="5" xfId="0" applyFont="1" applyFill="1" applyBorder="1" applyAlignment="1" applyProtection="1">
      <alignment horizontal="left"/>
      <protection locked="0"/>
    </xf>
    <xf numFmtId="0" fontId="0" fillId="0" borderId="0" xfId="0" applyFill="1" applyAlignment="1">
      <alignment horizontal="center" vertical="center" wrapText="1"/>
    </xf>
    <xf numFmtId="0" fontId="4" fillId="0" borderId="0" xfId="0" applyFont="1" applyFill="1" applyBorder="1" applyAlignment="1">
      <alignment horizontal="center" vertical="center" wrapText="1"/>
    </xf>
    <xf numFmtId="9" fontId="4" fillId="0" borderId="0"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0" fillId="5" borderId="5" xfId="0" applyFill="1" applyBorder="1" applyAlignment="1">
      <alignment horizontal="center"/>
    </xf>
    <xf numFmtId="0" fontId="0" fillId="5" borderId="2" xfId="0" applyFill="1" applyBorder="1" applyAlignment="1">
      <alignment horizontal="center" vertical="center" wrapText="1"/>
    </xf>
    <xf numFmtId="0" fontId="4" fillId="4" borderId="6" xfId="0" applyFont="1" applyFill="1" applyBorder="1" applyAlignment="1">
      <alignment horizontal="center" vertical="center" wrapText="1"/>
    </xf>
    <xf numFmtId="0" fontId="4" fillId="3" borderId="5" xfId="0" applyFont="1" applyFill="1" applyBorder="1" applyAlignment="1">
      <alignment horizontal="left" vertical="top" wrapText="1"/>
    </xf>
    <xf numFmtId="0" fontId="4" fillId="3" borderId="6" xfId="0" applyFont="1" applyFill="1" applyBorder="1" applyAlignment="1">
      <alignment horizontal="left" vertical="top" wrapText="1"/>
    </xf>
    <xf numFmtId="0" fontId="4" fillId="0" borderId="11"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protection locked="0"/>
    </xf>
    <xf numFmtId="0" fontId="4" fillId="5" borderId="1" xfId="0" applyFont="1" applyFill="1" applyBorder="1" applyAlignment="1">
      <alignment horizontal="center" wrapText="1"/>
    </xf>
    <xf numFmtId="0" fontId="2" fillId="5" borderId="6" xfId="0" applyFont="1" applyFill="1" applyBorder="1" applyAlignment="1">
      <alignment horizontal="left" wrapText="1"/>
    </xf>
    <xf numFmtId="0" fontId="4" fillId="0" borderId="1" xfId="0" applyFont="1" applyBorder="1" applyAlignment="1" applyProtection="1">
      <alignment horizontal="center" vertical="center" wrapText="1"/>
    </xf>
    <xf numFmtId="0" fontId="3" fillId="0" borderId="1"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3" xfId="0" applyFont="1" applyBorder="1" applyAlignment="1" applyProtection="1">
      <alignment horizontal="left" vertical="top" wrapText="1"/>
      <protection locked="0"/>
    </xf>
    <xf numFmtId="165" fontId="15" fillId="0" borderId="1" xfId="0" applyNumberFormat="1" applyFont="1" applyFill="1" applyBorder="1" applyAlignment="1">
      <alignment horizontal="center" vertical="center"/>
    </xf>
    <xf numFmtId="0" fontId="0" fillId="0" borderId="0" xfId="0" applyProtection="1">
      <protection locked="0"/>
    </xf>
    <xf numFmtId="0" fontId="2" fillId="0" borderId="9" xfId="0" applyFont="1" applyBorder="1" applyAlignment="1"/>
    <xf numFmtId="0" fontId="2" fillId="0" borderId="0" xfId="0" applyFont="1" applyAlignment="1"/>
    <xf numFmtId="0" fontId="2" fillId="0" borderId="9" xfId="0" applyFont="1" applyBorder="1" applyAlignment="1">
      <alignment horizontal="center"/>
    </xf>
    <xf numFmtId="0" fontId="2" fillId="0" borderId="30" xfId="0" applyFont="1" applyBorder="1"/>
    <xf numFmtId="0" fontId="2" fillId="0" borderId="0" xfId="0" applyFont="1"/>
    <xf numFmtId="0" fontId="2" fillId="0" borderId="13" xfId="0" applyFont="1" applyBorder="1"/>
    <xf numFmtId="0" fontId="2" fillId="0" borderId="29" xfId="0" applyFont="1" applyBorder="1"/>
    <xf numFmtId="0" fontId="19" fillId="0" borderId="24" xfId="0" applyFont="1" applyBorder="1"/>
    <xf numFmtId="0" fontId="19" fillId="13" borderId="26" xfId="0" applyFont="1" applyFill="1" applyBorder="1" applyAlignment="1">
      <alignment horizontal="center"/>
    </xf>
    <xf numFmtId="0" fontId="7" fillId="15" borderId="6" xfId="0" applyFont="1" applyFill="1" applyBorder="1" applyAlignment="1">
      <alignment horizontal="left" vertical="top" wrapText="1"/>
    </xf>
    <xf numFmtId="0" fontId="7" fillId="16" borderId="6" xfId="0" applyFont="1" applyFill="1" applyBorder="1" applyAlignment="1">
      <alignment horizontal="left" vertical="top" wrapText="1"/>
    </xf>
    <xf numFmtId="0" fontId="2" fillId="0" borderId="0" xfId="0" applyFont="1" applyAlignment="1">
      <alignment horizontal="left"/>
    </xf>
    <xf numFmtId="0" fontId="4" fillId="0" borderId="9" xfId="0" applyFont="1" applyBorder="1" applyAlignment="1">
      <alignment vertical="center" wrapText="1"/>
    </xf>
    <xf numFmtId="0" fontId="2" fillId="0" borderId="0" xfId="0" applyFont="1" applyAlignment="1">
      <alignment horizontal="center"/>
    </xf>
    <xf numFmtId="0" fontId="4" fillId="0" borderId="9" xfId="0" applyFont="1" applyBorder="1" applyAlignment="1" applyProtection="1">
      <alignment horizontal="center" vertical="center" wrapText="1"/>
      <protection locked="0"/>
    </xf>
    <xf numFmtId="0" fontId="2" fillId="17" borderId="9" xfId="0" applyFont="1" applyFill="1" applyBorder="1" applyAlignment="1">
      <alignment horizontal="center"/>
    </xf>
    <xf numFmtId="0" fontId="2" fillId="5" borderId="25" xfId="0" applyFont="1" applyFill="1" applyBorder="1" applyAlignment="1">
      <alignment horizontal="center"/>
    </xf>
    <xf numFmtId="0" fontId="0" fillId="5" borderId="25" xfId="0" applyFill="1" applyBorder="1" applyAlignment="1" applyProtection="1">
      <alignment wrapText="1"/>
      <protection locked="0"/>
    </xf>
    <xf numFmtId="0" fontId="2" fillId="4" borderId="25" xfId="0" applyFont="1" applyFill="1" applyBorder="1" applyAlignment="1">
      <alignment horizontal="center"/>
    </xf>
    <xf numFmtId="0" fontId="0" fillId="4" borderId="25" xfId="0" applyFill="1" applyBorder="1" applyAlignment="1" applyProtection="1">
      <alignment wrapText="1"/>
      <protection locked="0"/>
    </xf>
    <xf numFmtId="0" fontId="20" fillId="0" borderId="0" xfId="0" applyFont="1" applyAlignment="1">
      <alignment horizontal="left" vertical="center" indent="4"/>
    </xf>
    <xf numFmtId="0" fontId="20" fillId="0" borderId="0" xfId="0" quotePrefix="1" applyFont="1" applyAlignment="1">
      <alignment horizontal="left" vertical="center" indent="4"/>
    </xf>
    <xf numFmtId="0" fontId="2" fillId="0" borderId="1" xfId="0" applyFont="1" applyBorder="1" applyAlignment="1">
      <alignment wrapText="1"/>
    </xf>
    <xf numFmtId="0" fontId="21" fillId="0" borderId="0" xfId="0" applyFont="1"/>
    <xf numFmtId="14" fontId="0" fillId="0" borderId="10" xfId="0" applyNumberFormat="1" applyBorder="1" applyAlignment="1" applyProtection="1">
      <alignment horizontal="left" wrapText="1"/>
      <protection locked="0"/>
    </xf>
    <xf numFmtId="0" fontId="0" fillId="0" borderId="10" xfId="0" applyBorder="1" applyAlignment="1" applyProtection="1">
      <alignment horizontal="left" wrapText="1"/>
      <protection locked="0"/>
    </xf>
    <xf numFmtId="0" fontId="0" fillId="0" borderId="34" xfId="0" applyBorder="1" applyAlignment="1" applyProtection="1">
      <alignment horizontal="left" wrapText="1"/>
      <protection locked="0"/>
    </xf>
    <xf numFmtId="0" fontId="0" fillId="0" borderId="9" xfId="0" applyBorder="1" applyAlignment="1" applyProtection="1">
      <alignment horizontal="left" wrapText="1"/>
      <protection locked="0"/>
    </xf>
    <xf numFmtId="0" fontId="0" fillId="0" borderId="31" xfId="0" applyBorder="1" applyAlignment="1" applyProtection="1">
      <alignment horizontal="left" wrapText="1"/>
      <protection locked="0"/>
    </xf>
    <xf numFmtId="0" fontId="0" fillId="0" borderId="32" xfId="0" applyBorder="1" applyAlignment="1" applyProtection="1">
      <alignment horizontal="left" wrapText="1"/>
      <protection locked="0"/>
    </xf>
    <xf numFmtId="0" fontId="0" fillId="0" borderId="33" xfId="0" applyBorder="1" applyAlignment="1" applyProtection="1">
      <alignment horizontal="left" wrapText="1"/>
      <protection locked="0"/>
    </xf>
    <xf numFmtId="0" fontId="0" fillId="0" borderId="0" xfId="0" applyAlignment="1">
      <alignment horizontal="center"/>
    </xf>
    <xf numFmtId="0" fontId="4" fillId="3" borderId="3" xfId="0" applyFont="1" applyFill="1" applyBorder="1" applyAlignment="1">
      <alignment horizontal="left" vertical="center" wrapText="1"/>
    </xf>
    <xf numFmtId="0" fontId="4" fillId="3" borderId="1" xfId="0" applyFont="1" applyFill="1" applyBorder="1" applyAlignment="1">
      <alignment horizontal="left" vertical="center" wrapText="1"/>
    </xf>
    <xf numFmtId="0" fontId="2" fillId="0" borderId="5" xfId="0" applyFont="1" applyBorder="1"/>
    <xf numFmtId="0" fontId="2" fillId="0" borderId="43" xfId="0" applyFont="1" applyBorder="1" applyAlignment="1">
      <alignment horizontal="left"/>
    </xf>
    <xf numFmtId="0" fontId="2" fillId="0" borderId="6" xfId="0" applyFont="1" applyBorder="1" applyAlignment="1">
      <alignment horizontal="left"/>
    </xf>
    <xf numFmtId="0" fontId="2" fillId="0" borderId="44" xfId="0" applyFont="1" applyBorder="1" applyAlignment="1">
      <alignment horizontal="left"/>
    </xf>
    <xf numFmtId="0" fontId="0" fillId="0" borderId="6" xfId="0" applyBorder="1" applyAlignment="1"/>
    <xf numFmtId="0" fontId="0" fillId="0" borderId="2" xfId="0" applyBorder="1" applyAlignment="1"/>
    <xf numFmtId="0" fontId="22" fillId="0" borderId="0" xfId="1"/>
    <xf numFmtId="0" fontId="23" fillId="0" borderId="0" xfId="1" applyFont="1"/>
    <xf numFmtId="0" fontId="22" fillId="0" borderId="0" xfId="1" applyFont="1"/>
    <xf numFmtId="0" fontId="24" fillId="0" borderId="0" xfId="1" applyFont="1"/>
    <xf numFmtId="0" fontId="25" fillId="18" borderId="48" xfId="1" applyFont="1" applyFill="1" applyBorder="1"/>
    <xf numFmtId="0" fontId="26" fillId="18" borderId="49" xfId="1" applyFont="1" applyFill="1" applyBorder="1"/>
    <xf numFmtId="0" fontId="27" fillId="18" borderId="49" xfId="1" applyFont="1" applyFill="1" applyBorder="1"/>
    <xf numFmtId="0" fontId="28" fillId="0" borderId="0" xfId="1" applyFont="1"/>
    <xf numFmtId="0" fontId="29" fillId="0" borderId="0" xfId="1" applyFont="1"/>
    <xf numFmtId="0" fontId="22" fillId="0" borderId="0" xfId="1" applyAlignment="1"/>
    <xf numFmtId="0" fontId="30" fillId="0" borderId="0" xfId="1" applyFont="1" applyAlignment="1"/>
    <xf numFmtId="0" fontId="31" fillId="0" borderId="0" xfId="1" applyFont="1" applyAlignment="1"/>
    <xf numFmtId="2" fontId="4" fillId="5" borderId="11" xfId="0" applyNumberFormat="1" applyFont="1" applyFill="1" applyBorder="1" applyAlignment="1">
      <alignment horizontal="center" vertical="center" wrapText="1"/>
    </xf>
    <xf numFmtId="2" fontId="4" fillId="5" borderId="7" xfId="0" applyNumberFormat="1" applyFont="1" applyFill="1" applyBorder="1" applyAlignment="1">
      <alignment horizontal="center" vertical="center" wrapText="1"/>
    </xf>
    <xf numFmtId="2" fontId="4" fillId="7" borderId="17" xfId="0" applyNumberFormat="1" applyFont="1" applyFill="1" applyBorder="1" applyAlignment="1">
      <alignment horizontal="center" vertical="center" wrapText="1"/>
    </xf>
    <xf numFmtId="2" fontId="4" fillId="8" borderId="17" xfId="0" applyNumberFormat="1" applyFont="1" applyFill="1" applyBorder="1" applyAlignment="1">
      <alignment horizontal="center" vertical="center" wrapText="1"/>
    </xf>
    <xf numFmtId="0" fontId="32" fillId="0" borderId="2" xfId="0" applyFont="1" applyBorder="1" applyAlignment="1">
      <alignment wrapText="1"/>
    </xf>
    <xf numFmtId="0" fontId="0" fillId="0" borderId="0" xfId="0" applyAlignment="1">
      <alignment horizontal="center"/>
    </xf>
    <xf numFmtId="0" fontId="3" fillId="0" borderId="3"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3" fillId="0" borderId="1" xfId="0" applyFont="1" applyBorder="1" applyAlignment="1">
      <alignment horizontal="center" vertical="center" wrapText="1"/>
    </xf>
    <xf numFmtId="0" fontId="33" fillId="3" borderId="4" xfId="0" applyFont="1" applyFill="1" applyBorder="1" applyAlignment="1">
      <alignment vertical="top" wrapText="1"/>
    </xf>
    <xf numFmtId="0" fontId="34" fillId="0" borderId="4" xfId="0" applyFont="1" applyBorder="1" applyAlignment="1">
      <alignment vertical="top" wrapText="1"/>
    </xf>
    <xf numFmtId="0" fontId="35" fillId="0" borderId="4" xfId="0" applyFont="1" applyBorder="1" applyAlignment="1">
      <alignment vertical="top" wrapText="1"/>
    </xf>
    <xf numFmtId="0" fontId="37" fillId="3" borderId="4" xfId="0" applyFont="1" applyFill="1" applyBorder="1" applyAlignment="1">
      <alignment vertical="top" wrapText="1"/>
    </xf>
    <xf numFmtId="0" fontId="38" fillId="4" borderId="1" xfId="0" applyFont="1" applyFill="1" applyBorder="1" applyAlignment="1">
      <alignment vertical="top" wrapText="1"/>
    </xf>
    <xf numFmtId="0" fontId="38" fillId="4" borderId="12" xfId="0" applyFont="1" applyFill="1" applyBorder="1" applyAlignment="1">
      <alignment vertical="top" wrapText="1"/>
    </xf>
    <xf numFmtId="0" fontId="0" fillId="0" borderId="32" xfId="0" applyBorder="1" applyAlignment="1" applyProtection="1">
      <alignment horizontal="left" wrapText="1"/>
      <protection locked="0"/>
    </xf>
    <xf numFmtId="0" fontId="0" fillId="0" borderId="9" xfId="0" applyBorder="1" applyAlignment="1" applyProtection="1">
      <alignment horizontal="left" wrapText="1"/>
      <protection locked="0"/>
    </xf>
    <xf numFmtId="0" fontId="0" fillId="0" borderId="10" xfId="0" applyBorder="1" applyAlignment="1" applyProtection="1">
      <alignment horizontal="left" wrapText="1"/>
      <protection locked="0"/>
    </xf>
    <xf numFmtId="0" fontId="0" fillId="0" borderId="0" xfId="0" applyAlignment="1">
      <alignment horizontal="center"/>
    </xf>
    <xf numFmtId="0" fontId="0" fillId="17" borderId="9" xfId="0" applyFill="1" applyBorder="1" applyAlignment="1" applyProtection="1">
      <alignment horizontal="left" wrapText="1"/>
      <protection locked="0"/>
    </xf>
    <xf numFmtId="0" fontId="2" fillId="19" borderId="9" xfId="0" applyFont="1" applyFill="1" applyBorder="1" applyAlignment="1">
      <alignment horizontal="center"/>
    </xf>
    <xf numFmtId="0" fontId="0" fillId="19" borderId="9" xfId="0" applyFill="1" applyBorder="1" applyAlignment="1" applyProtection="1">
      <alignment horizontal="left" wrapText="1"/>
      <protection locked="0"/>
    </xf>
    <xf numFmtId="0" fontId="3" fillId="0" borderId="10" xfId="0" applyFont="1" applyBorder="1" applyAlignment="1" applyProtection="1">
      <alignment horizontal="center" vertical="center" wrapText="1"/>
      <protection locked="0"/>
    </xf>
    <xf numFmtId="0" fontId="3" fillId="0" borderId="10" xfId="0" applyFont="1" applyBorder="1" applyAlignment="1" applyProtection="1">
      <alignment horizontal="left" vertical="center" wrapText="1"/>
      <protection locked="0"/>
    </xf>
    <xf numFmtId="0" fontId="3" fillId="0" borderId="53" xfId="0" applyFont="1" applyFill="1" applyBorder="1" applyAlignment="1">
      <alignment horizontal="center" vertical="center" wrapText="1"/>
    </xf>
    <xf numFmtId="0" fontId="16" fillId="0" borderId="53" xfId="0" applyFont="1" applyFill="1" applyBorder="1" applyAlignment="1">
      <alignment vertical="center" wrapText="1"/>
    </xf>
    <xf numFmtId="0" fontId="3" fillId="20" borderId="19" xfId="0" applyFont="1" applyFill="1" applyBorder="1" applyAlignment="1">
      <alignment horizontal="center" vertical="center" wrapText="1"/>
    </xf>
    <xf numFmtId="0" fontId="16" fillId="20" borderId="19" xfId="0" applyFont="1" applyFill="1" applyBorder="1" applyAlignment="1">
      <alignment vertical="center" wrapText="1"/>
    </xf>
    <xf numFmtId="49" fontId="9" fillId="5" borderId="5" xfId="0" applyNumberFormat="1" applyFont="1" applyFill="1" applyBorder="1" applyAlignment="1">
      <alignment horizontal="center" wrapText="1"/>
    </xf>
    <xf numFmtId="0" fontId="11" fillId="5" borderId="44" xfId="0" applyFont="1" applyFill="1" applyBorder="1" applyAlignment="1">
      <alignment horizontal="center" vertical="center" wrapText="1"/>
    </xf>
    <xf numFmtId="0" fontId="7" fillId="15" borderId="6" xfId="0" applyFont="1" applyFill="1" applyBorder="1" applyAlignment="1">
      <alignment horizontal="center" vertical="center" wrapText="1"/>
    </xf>
    <xf numFmtId="49" fontId="4" fillId="21" borderId="1" xfId="0" applyNumberFormat="1" applyFont="1" applyFill="1" applyBorder="1" applyAlignment="1">
      <alignment horizontal="center" vertical="center" wrapText="1"/>
    </xf>
    <xf numFmtId="0" fontId="17" fillId="21" borderId="2" xfId="0" applyFont="1" applyFill="1" applyBorder="1" applyAlignment="1">
      <alignment horizontal="left" vertical="top" wrapText="1"/>
    </xf>
    <xf numFmtId="0" fontId="2" fillId="21" borderId="7" xfId="0" applyFont="1" applyFill="1" applyBorder="1" applyAlignment="1">
      <alignment horizontal="center" vertical="center"/>
    </xf>
    <xf numFmtId="9" fontId="2" fillId="21" borderId="7" xfId="0" applyNumberFormat="1" applyFont="1" applyFill="1" applyBorder="1" applyAlignment="1">
      <alignment horizontal="center" vertical="center"/>
    </xf>
    <xf numFmtId="2" fontId="2" fillId="21" borderId="7" xfId="0" applyNumberFormat="1" applyFont="1" applyFill="1" applyBorder="1" applyAlignment="1">
      <alignment horizontal="center" vertical="center"/>
    </xf>
    <xf numFmtId="0" fontId="2" fillId="21" borderId="8" xfId="0" applyFont="1" applyFill="1" applyBorder="1" applyAlignment="1">
      <alignment horizontal="center" vertical="center"/>
    </xf>
    <xf numFmtId="0" fontId="2" fillId="8" borderId="44" xfId="0" applyFont="1" applyFill="1" applyBorder="1" applyAlignment="1">
      <alignment horizontal="center" vertical="center"/>
    </xf>
    <xf numFmtId="0" fontId="2" fillId="8" borderId="7" xfId="0" applyFont="1" applyFill="1" applyBorder="1" applyAlignment="1">
      <alignment horizontal="center" vertical="center"/>
    </xf>
    <xf numFmtId="9" fontId="2" fillId="8" borderId="7" xfId="0" applyNumberFormat="1" applyFont="1" applyFill="1" applyBorder="1" applyAlignment="1">
      <alignment horizontal="center" vertical="center"/>
    </xf>
    <xf numFmtId="2" fontId="2" fillId="8" borderId="7" xfId="0" applyNumberFormat="1" applyFont="1" applyFill="1" applyBorder="1" applyAlignment="1">
      <alignment horizontal="center" vertical="center"/>
    </xf>
    <xf numFmtId="0" fontId="4" fillId="21" borderId="1" xfId="0" applyFont="1" applyFill="1" applyBorder="1" applyAlignment="1">
      <alignment horizontal="center" vertical="center" wrapText="1"/>
    </xf>
    <xf numFmtId="49" fontId="4" fillId="22" borderId="3" xfId="0" quotePrefix="1" applyNumberFormat="1" applyFont="1" applyFill="1" applyBorder="1" applyAlignment="1">
      <alignment horizontal="center" vertical="center" wrapText="1"/>
    </xf>
    <xf numFmtId="0" fontId="17" fillId="22" borderId="2" xfId="0" applyFont="1" applyFill="1" applyBorder="1" applyAlignment="1">
      <alignment horizontal="left" vertical="top" wrapText="1"/>
    </xf>
    <xf numFmtId="0" fontId="2" fillId="6" borderId="54" xfId="0" applyFont="1" applyFill="1" applyBorder="1" applyAlignment="1">
      <alignment horizontal="center" vertical="center"/>
    </xf>
    <xf numFmtId="9" fontId="2" fillId="6" borderId="54" xfId="0" applyNumberFormat="1" applyFont="1" applyFill="1" applyBorder="1" applyAlignment="1">
      <alignment horizontal="center" vertical="center"/>
    </xf>
    <xf numFmtId="2" fontId="2" fillId="6" borderId="54" xfId="0" applyNumberFormat="1" applyFont="1" applyFill="1" applyBorder="1" applyAlignment="1">
      <alignment horizontal="center" vertical="center"/>
    </xf>
    <xf numFmtId="2" fontId="2" fillId="6" borderId="55" xfId="0" applyNumberFormat="1" applyFont="1" applyFill="1" applyBorder="1" applyAlignment="1">
      <alignment horizontal="center" vertical="center"/>
    </xf>
    <xf numFmtId="0" fontId="0" fillId="23" borderId="40" xfId="0" applyFill="1" applyBorder="1" applyAlignment="1">
      <alignment horizontal="center" vertical="center"/>
    </xf>
    <xf numFmtId="0" fontId="2" fillId="23" borderId="54" xfId="0" applyFont="1" applyFill="1" applyBorder="1" applyAlignment="1">
      <alignment horizontal="center" vertical="center"/>
    </xf>
    <xf numFmtId="9" fontId="2" fillId="23" borderId="54" xfId="0" applyNumberFormat="1" applyFont="1" applyFill="1" applyBorder="1" applyAlignment="1">
      <alignment horizontal="center"/>
    </xf>
    <xf numFmtId="2" fontId="0" fillId="23" borderId="54" xfId="0" applyNumberFormat="1" applyFill="1" applyBorder="1" applyAlignment="1">
      <alignment horizontal="center"/>
    </xf>
    <xf numFmtId="0" fontId="4" fillId="22" borderId="3" xfId="0" applyFont="1" applyFill="1" applyBorder="1" applyAlignment="1">
      <alignment horizontal="center" vertical="center" wrapText="1"/>
    </xf>
    <xf numFmtId="49" fontId="3" fillId="0" borderId="3" xfId="0" applyNumberFormat="1" applyFont="1" applyBorder="1" applyAlignment="1">
      <alignment vertical="center" wrapText="1"/>
    </xf>
    <xf numFmtId="0" fontId="0" fillId="0" borderId="10" xfId="0" applyBorder="1" applyAlignment="1" applyProtection="1">
      <alignment horizontal="center" vertical="center"/>
      <protection locked="0"/>
    </xf>
    <xf numFmtId="2" fontId="0" fillId="0" borderId="10" xfId="0" applyNumberFormat="1" applyBorder="1" applyAlignment="1">
      <alignment horizontal="center" vertical="center"/>
    </xf>
    <xf numFmtId="2" fontId="0" fillId="0" borderId="34" xfId="0" applyNumberFormat="1" applyBorder="1" applyAlignment="1">
      <alignment horizontal="center" vertical="center"/>
    </xf>
    <xf numFmtId="0" fontId="0" fillId="0" borderId="37" xfId="0" applyBorder="1"/>
    <xf numFmtId="0" fontId="0" fillId="0" borderId="37" xfId="0" applyBorder="1" applyAlignment="1">
      <alignment horizontal="center" vertical="center"/>
    </xf>
    <xf numFmtId="2" fontId="0" fillId="0" borderId="0" xfId="0" applyNumberFormat="1" applyAlignment="1">
      <alignment horizontal="center"/>
    </xf>
    <xf numFmtId="0" fontId="2" fillId="6" borderId="9" xfId="0" applyFont="1" applyFill="1" applyBorder="1" applyAlignment="1">
      <alignment horizontal="center" vertical="center"/>
    </xf>
    <xf numFmtId="9" fontId="2" fillId="6" borderId="9" xfId="0" applyNumberFormat="1" applyFont="1" applyFill="1" applyBorder="1" applyAlignment="1">
      <alignment horizontal="center" vertical="center"/>
    </xf>
    <xf numFmtId="2" fontId="2" fillId="6" borderId="9" xfId="0" applyNumberFormat="1" applyFont="1" applyFill="1" applyBorder="1" applyAlignment="1">
      <alignment horizontal="center" vertical="center"/>
    </xf>
    <xf numFmtId="2" fontId="2" fillId="6" borderId="31" xfId="0" applyNumberFormat="1" applyFont="1" applyFill="1" applyBorder="1" applyAlignment="1">
      <alignment horizontal="center" vertical="center"/>
    </xf>
    <xf numFmtId="0" fontId="0" fillId="23" borderId="28" xfId="0" applyFill="1" applyBorder="1" applyAlignment="1">
      <alignment horizontal="center" vertical="center"/>
    </xf>
    <xf numFmtId="0" fontId="2" fillId="23" borderId="9" xfId="0" applyFont="1" applyFill="1" applyBorder="1" applyAlignment="1">
      <alignment horizontal="center" vertical="center"/>
    </xf>
    <xf numFmtId="9" fontId="2" fillId="23" borderId="9" xfId="0" applyNumberFormat="1" applyFont="1" applyFill="1" applyBorder="1" applyAlignment="1">
      <alignment horizontal="center"/>
    </xf>
    <xf numFmtId="2" fontId="0" fillId="23" borderId="9" xfId="0" applyNumberFormat="1" applyFill="1" applyBorder="1" applyAlignment="1">
      <alignment horizontal="center"/>
    </xf>
    <xf numFmtId="0" fontId="0" fillId="0" borderId="56" xfId="0" applyBorder="1"/>
    <xf numFmtId="0" fontId="0" fillId="0" borderId="56" xfId="0" applyBorder="1" applyAlignment="1">
      <alignment horizontal="center" vertical="center"/>
    </xf>
    <xf numFmtId="0" fontId="0" fillId="0" borderId="57" xfId="0" applyBorder="1"/>
    <xf numFmtId="0" fontId="0" fillId="0" borderId="57" xfId="0" applyBorder="1" applyAlignment="1">
      <alignment horizontal="center" vertical="center"/>
    </xf>
    <xf numFmtId="0" fontId="0" fillId="0" borderId="9" xfId="0" applyBorder="1" applyAlignment="1" applyProtection="1">
      <alignment horizontal="center" vertical="center"/>
      <protection locked="0"/>
    </xf>
    <xf numFmtId="0" fontId="0" fillId="0" borderId="0" xfId="0" applyBorder="1"/>
    <xf numFmtId="0" fontId="3" fillId="0" borderId="3" xfId="0" applyFont="1" applyBorder="1" applyAlignment="1" applyProtection="1">
      <alignment vertical="center" wrapText="1"/>
      <protection locked="0"/>
    </xf>
    <xf numFmtId="49" fontId="3" fillId="0" borderId="3" xfId="0" applyNumberFormat="1" applyFont="1" applyFill="1" applyBorder="1" applyAlignment="1">
      <alignment vertical="center" wrapText="1"/>
    </xf>
    <xf numFmtId="0" fontId="3" fillId="0" borderId="1" xfId="0" applyFont="1" applyFill="1" applyBorder="1" applyAlignment="1">
      <alignment horizontal="left" vertical="top" wrapText="1"/>
    </xf>
    <xf numFmtId="0" fontId="3" fillId="0" borderId="3" xfId="0" applyFont="1" applyFill="1" applyBorder="1" applyAlignment="1">
      <alignment vertical="center" wrapText="1"/>
    </xf>
    <xf numFmtId="0" fontId="3" fillId="0" borderId="1" xfId="0" applyFont="1" applyFill="1" applyBorder="1" applyAlignment="1" applyProtection="1">
      <alignment horizontal="left" vertical="top" wrapText="1"/>
      <protection locked="0"/>
    </xf>
    <xf numFmtId="165" fontId="2" fillId="23" borderId="9" xfId="0" applyNumberFormat="1" applyFont="1" applyFill="1" applyBorder="1" applyAlignment="1">
      <alignment horizontal="center"/>
    </xf>
    <xf numFmtId="49" fontId="0" fillId="0" borderId="0" xfId="0" applyNumberFormat="1"/>
    <xf numFmtId="49" fontId="9" fillId="5" borderId="5" xfId="0" applyNumberFormat="1" applyFont="1" applyFill="1" applyBorder="1" applyAlignment="1">
      <alignment horizontal="center" vertical="top" wrapText="1"/>
    </xf>
    <xf numFmtId="0" fontId="41" fillId="0" borderId="0" xfId="0" applyFont="1"/>
    <xf numFmtId="49" fontId="16" fillId="0" borderId="0" xfId="0" applyNumberFormat="1" applyFont="1" applyAlignment="1">
      <alignment horizontal="center" vertical="center"/>
    </xf>
    <xf numFmtId="0" fontId="7" fillId="22" borderId="1" xfId="0" applyFont="1" applyFill="1" applyBorder="1" applyAlignment="1">
      <alignment horizontal="right" vertical="center" wrapText="1"/>
    </xf>
    <xf numFmtId="2" fontId="2" fillId="22" borderId="17" xfId="0" applyNumberFormat="1" applyFont="1" applyFill="1" applyBorder="1" applyAlignment="1">
      <alignment horizontal="center" vertical="center" wrapText="1"/>
    </xf>
    <xf numFmtId="49" fontId="15" fillId="22" borderId="1" xfId="0" applyNumberFormat="1" applyFont="1" applyFill="1" applyBorder="1" applyAlignment="1">
      <alignment horizontal="center" vertical="center" wrapText="1"/>
    </xf>
    <xf numFmtId="0" fontId="15" fillId="22" borderId="2" xfId="0" applyFont="1" applyFill="1" applyBorder="1" applyAlignment="1">
      <alignment vertical="center" wrapText="1"/>
    </xf>
    <xf numFmtId="49" fontId="6" fillId="0" borderId="0" xfId="0" applyNumberFormat="1" applyFont="1" applyAlignment="1">
      <alignment horizontal="center" vertical="center"/>
    </xf>
    <xf numFmtId="0" fontId="7" fillId="24" borderId="1" xfId="0" applyFont="1" applyFill="1" applyBorder="1" applyAlignment="1">
      <alignment horizontal="right" vertical="center" wrapText="1"/>
    </xf>
    <xf numFmtId="49" fontId="15" fillId="24" borderId="1" xfId="0" quotePrefix="1" applyNumberFormat="1" applyFont="1" applyFill="1" applyBorder="1" applyAlignment="1">
      <alignment horizontal="center" vertical="center" wrapText="1"/>
    </xf>
    <xf numFmtId="0" fontId="15" fillId="24" borderId="2" xfId="0" applyFont="1" applyFill="1" applyBorder="1" applyAlignment="1">
      <alignment vertical="center" wrapText="1"/>
    </xf>
    <xf numFmtId="0" fontId="3" fillId="0" borderId="4" xfId="0" applyFont="1" applyBorder="1" applyAlignment="1" applyProtection="1">
      <alignment horizontal="center" vertical="center" wrapText="1"/>
      <protection locked="0"/>
    </xf>
    <xf numFmtId="0" fontId="3" fillId="0" borderId="4"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3" xfId="0" applyNumberFormat="1" applyFont="1" applyBorder="1" applyAlignment="1">
      <alignment vertical="center" wrapText="1"/>
    </xf>
    <xf numFmtId="2" fontId="3" fillId="0" borderId="3" xfId="0" applyNumberFormat="1" applyFont="1" applyBorder="1" applyAlignment="1">
      <alignment vertical="center" wrapText="1"/>
    </xf>
    <xf numFmtId="0" fontId="0" fillId="0" borderId="26" xfId="0" applyBorder="1" applyAlignment="1">
      <alignment horizontal="center" vertical="center"/>
    </xf>
    <xf numFmtId="9" fontId="4" fillId="0" borderId="26" xfId="0" applyNumberFormat="1" applyFont="1" applyFill="1" applyBorder="1" applyAlignment="1">
      <alignment horizontal="center" vertical="center"/>
    </xf>
    <xf numFmtId="2" fontId="0" fillId="0" borderId="26" xfId="0" applyNumberFormat="1" applyBorder="1" applyAlignment="1">
      <alignment horizontal="center" vertical="center"/>
    </xf>
    <xf numFmtId="0" fontId="0" fillId="0" borderId="58" xfId="0" applyBorder="1" applyAlignment="1">
      <alignment horizontal="center" vertical="center"/>
    </xf>
    <xf numFmtId="0" fontId="43" fillId="22" borderId="2" xfId="0" applyFont="1" applyFill="1" applyBorder="1" applyAlignment="1">
      <alignment horizontal="left" vertical="top" wrapText="1"/>
    </xf>
    <xf numFmtId="0" fontId="3" fillId="0" borderId="3" xfId="0" applyFont="1" applyBorder="1" applyAlignment="1">
      <alignment horizontal="left" vertical="center" wrapText="1"/>
    </xf>
    <xf numFmtId="0" fontId="46" fillId="0" borderId="0" xfId="0" applyFont="1" applyAlignment="1">
      <alignment horizontal="center" vertical="center"/>
    </xf>
    <xf numFmtId="0" fontId="36" fillId="0" borderId="0" xfId="0" applyFont="1" applyAlignment="1">
      <alignment vertical="center"/>
    </xf>
    <xf numFmtId="0" fontId="39" fillId="0" borderId="0" xfId="0" applyFont="1" applyAlignment="1">
      <alignment vertical="center" wrapText="1"/>
    </xf>
    <xf numFmtId="0" fontId="47" fillId="0" borderId="0" xfId="0" applyFont="1"/>
    <xf numFmtId="0" fontId="49" fillId="0" borderId="0" xfId="1" applyFont="1"/>
    <xf numFmtId="0" fontId="50" fillId="0" borderId="0" xfId="1" applyFont="1"/>
    <xf numFmtId="0" fontId="50" fillId="13" borderId="26" xfId="0" applyFont="1" applyFill="1" applyBorder="1" applyAlignment="1">
      <alignment horizontal="center"/>
    </xf>
    <xf numFmtId="0" fontId="50" fillId="0" borderId="23" xfId="0" applyFont="1" applyBorder="1"/>
    <xf numFmtId="0" fontId="50" fillId="26" borderId="26" xfId="0" applyFont="1" applyFill="1" applyBorder="1" applyAlignment="1">
      <alignment horizontal="center"/>
    </xf>
    <xf numFmtId="0" fontId="50" fillId="27" borderId="26" xfId="0" applyFont="1" applyFill="1" applyBorder="1" applyAlignment="1">
      <alignment horizontal="center"/>
    </xf>
    <xf numFmtId="0" fontId="50" fillId="28" borderId="26" xfId="0" applyFont="1" applyFill="1" applyBorder="1" applyAlignment="1">
      <alignment horizontal="center"/>
    </xf>
    <xf numFmtId="0" fontId="51" fillId="29" borderId="10" xfId="0" applyFont="1" applyFill="1" applyBorder="1" applyAlignment="1">
      <alignment horizontal="center"/>
    </xf>
    <xf numFmtId="0" fontId="50" fillId="0" borderId="24" xfId="0" applyFont="1" applyBorder="1"/>
    <xf numFmtId="0" fontId="53" fillId="0" borderId="0" xfId="1" applyFont="1"/>
    <xf numFmtId="0" fontId="50" fillId="25" borderId="25" xfId="0" applyFont="1" applyFill="1" applyBorder="1" applyAlignment="1">
      <alignment horizontal="center"/>
    </xf>
    <xf numFmtId="0" fontId="50" fillId="0" borderId="22" xfId="0" applyFont="1" applyBorder="1"/>
    <xf numFmtId="0" fontId="24" fillId="0" borderId="0" xfId="1" quotePrefix="1" applyFont="1"/>
    <xf numFmtId="0" fontId="51" fillId="0" borderId="0" xfId="0" applyFont="1" applyAlignment="1">
      <alignment vertical="center"/>
    </xf>
    <xf numFmtId="0" fontId="55" fillId="0" borderId="0" xfId="1" quotePrefix="1" applyFont="1"/>
    <xf numFmtId="0" fontId="51" fillId="0" borderId="0" xfId="0" applyFont="1"/>
    <xf numFmtId="0" fontId="56" fillId="0" borderId="0" xfId="0" applyFont="1"/>
    <xf numFmtId="0" fontId="50" fillId="10" borderId="25" xfId="0" applyFont="1" applyFill="1" applyBorder="1" applyAlignment="1">
      <alignment horizontal="center"/>
    </xf>
    <xf numFmtId="0" fontId="50" fillId="12" borderId="26" xfId="0" applyFont="1" applyFill="1" applyBorder="1" applyAlignment="1">
      <alignment horizontal="center"/>
    </xf>
    <xf numFmtId="0" fontId="50" fillId="11" borderId="26" xfId="0" applyFont="1" applyFill="1" applyBorder="1" applyAlignment="1">
      <alignment horizontal="center"/>
    </xf>
    <xf numFmtId="0" fontId="50" fillId="14" borderId="26" xfId="0" applyFont="1" applyFill="1" applyBorder="1" applyAlignment="1">
      <alignment horizontal="center"/>
    </xf>
    <xf numFmtId="0" fontId="51" fillId="0" borderId="25" xfId="0" applyFont="1" applyBorder="1"/>
    <xf numFmtId="0" fontId="51" fillId="0" borderId="26" xfId="0" applyFont="1" applyBorder="1"/>
    <xf numFmtId="0" fontId="51" fillId="0" borderId="10" xfId="0" applyFont="1" applyBorder="1"/>
    <xf numFmtId="0" fontId="16" fillId="0" borderId="0" xfId="0" applyFont="1" applyAlignment="1">
      <alignment vertical="center"/>
    </xf>
    <xf numFmtId="0" fontId="48" fillId="0" borderId="0" xfId="1" applyFont="1"/>
    <xf numFmtId="0" fontId="55" fillId="0" borderId="0" xfId="1" applyFont="1"/>
    <xf numFmtId="0" fontId="16" fillId="0" borderId="0" xfId="0" applyFont="1"/>
    <xf numFmtId="0" fontId="60" fillId="30" borderId="6"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36" fillId="0" borderId="0" xfId="0" applyFont="1" applyAlignment="1">
      <alignment vertical="center"/>
    </xf>
    <xf numFmtId="0" fontId="39" fillId="0" borderId="0" xfId="0" applyFont="1" applyAlignment="1">
      <alignment vertical="center" wrapText="1"/>
    </xf>
    <xf numFmtId="0" fontId="0" fillId="0" borderId="9" xfId="0" applyBorder="1" applyAlignment="1" applyProtection="1">
      <alignment horizontal="left" wrapText="1"/>
      <protection locked="0"/>
    </xf>
    <xf numFmtId="0" fontId="0" fillId="0" borderId="36" xfId="0" applyBorder="1" applyAlignment="1" applyProtection="1">
      <alignment horizontal="left" wrapText="1"/>
      <protection locked="0"/>
    </xf>
    <xf numFmtId="0" fontId="0" fillId="0" borderId="41" xfId="0" applyBorder="1" applyAlignment="1" applyProtection="1">
      <alignment horizontal="left" wrapText="1"/>
      <protection locked="0"/>
    </xf>
    <xf numFmtId="0" fontId="0" fillId="0" borderId="42" xfId="0" applyBorder="1" applyAlignment="1" applyProtection="1">
      <alignment horizontal="left" wrapText="1"/>
      <protection locked="0"/>
    </xf>
    <xf numFmtId="0" fontId="0" fillId="0" borderId="32" xfId="0" applyBorder="1" applyAlignment="1" applyProtection="1">
      <alignment horizontal="left" wrapText="1"/>
      <protection locked="0"/>
    </xf>
    <xf numFmtId="0" fontId="2" fillId="0" borderId="5" xfId="0" applyFont="1" applyBorder="1" applyAlignment="1">
      <alignment horizontal="center" wrapText="1"/>
    </xf>
    <xf numFmtId="0" fontId="0" fillId="0" borderId="6" xfId="0" applyBorder="1" applyAlignment="1">
      <alignment horizontal="center" wrapText="1"/>
    </xf>
    <xf numFmtId="0" fontId="0" fillId="0" borderId="2" xfId="0" applyBorder="1" applyAlignment="1">
      <alignment horizontal="center" wrapText="1"/>
    </xf>
    <xf numFmtId="0" fontId="2" fillId="0" borderId="6" xfId="0" applyFont="1" applyBorder="1" applyAlignment="1">
      <alignment horizontal="center" wrapText="1"/>
    </xf>
    <xf numFmtId="0" fontId="2" fillId="0" borderId="2" xfId="0" applyFont="1" applyBorder="1" applyAlignment="1">
      <alignment horizontal="center" wrapText="1"/>
    </xf>
    <xf numFmtId="0" fontId="2" fillId="0" borderId="50" xfId="0" applyFont="1" applyBorder="1" applyAlignment="1">
      <alignment horizontal="center" textRotation="90" wrapText="1"/>
    </xf>
    <xf numFmtId="0" fontId="2" fillId="0" borderId="51" xfId="0" applyFont="1" applyBorder="1" applyAlignment="1">
      <alignment horizontal="center" textRotation="90" wrapText="1"/>
    </xf>
    <xf numFmtId="0" fontId="2" fillId="0" borderId="52" xfId="0" applyFont="1" applyBorder="1" applyAlignment="1">
      <alignment horizontal="center" textRotation="90" wrapText="1"/>
    </xf>
    <xf numFmtId="0" fontId="0" fillId="0" borderId="38" xfId="0" applyBorder="1" applyAlignment="1" applyProtection="1">
      <alignment horizontal="left" wrapText="1"/>
      <protection locked="0"/>
    </xf>
    <xf numFmtId="0" fontId="0" fillId="0" borderId="39" xfId="0" applyBorder="1" applyAlignment="1" applyProtection="1">
      <alignment horizontal="left" wrapText="1"/>
      <protection locked="0"/>
    </xf>
    <xf numFmtId="0" fontId="0" fillId="0" borderId="40" xfId="0" applyBorder="1" applyAlignment="1" applyProtection="1">
      <alignment horizontal="left" wrapText="1"/>
      <protection locked="0"/>
    </xf>
    <xf numFmtId="0" fontId="0" fillId="0" borderId="27" xfId="0" applyBorder="1" applyAlignment="1" applyProtection="1">
      <alignment horizontal="left" wrapText="1"/>
      <protection locked="0"/>
    </xf>
    <xf numFmtId="0" fontId="0" fillId="0" borderId="10" xfId="0" applyBorder="1" applyAlignment="1" applyProtection="1">
      <alignment horizontal="left" wrapText="1"/>
      <protection locked="0"/>
    </xf>
    <xf numFmtId="0" fontId="0" fillId="0" borderId="37" xfId="0" applyBorder="1" applyAlignment="1" applyProtection="1">
      <alignment horizontal="left" wrapText="1"/>
      <protection locked="0"/>
    </xf>
    <xf numFmtId="0" fontId="0" fillId="0" borderId="28" xfId="0" applyBorder="1" applyAlignment="1" applyProtection="1">
      <alignment horizontal="left" wrapText="1"/>
      <protection locked="0"/>
    </xf>
    <xf numFmtId="0" fontId="0" fillId="0" borderId="38" xfId="0" applyBorder="1" applyAlignment="1" applyProtection="1">
      <alignment wrapText="1"/>
      <protection locked="0"/>
    </xf>
    <xf numFmtId="0" fontId="0" fillId="0" borderId="39" xfId="0" applyBorder="1" applyAlignment="1" applyProtection="1">
      <alignment wrapText="1"/>
      <protection locked="0"/>
    </xf>
    <xf numFmtId="0" fontId="0" fillId="0" borderId="45" xfId="0" applyBorder="1" applyAlignment="1" applyProtection="1">
      <alignment wrapText="1"/>
      <protection locked="0"/>
    </xf>
    <xf numFmtId="0" fontId="0" fillId="0" borderId="27" xfId="0" applyBorder="1" applyAlignment="1" applyProtection="1">
      <alignment wrapText="1"/>
      <protection locked="0"/>
    </xf>
    <xf numFmtId="0" fontId="0" fillId="0" borderId="37" xfId="0" applyBorder="1" applyAlignment="1" applyProtection="1">
      <alignment wrapText="1"/>
      <protection locked="0"/>
    </xf>
    <xf numFmtId="0" fontId="0" fillId="0" borderId="46" xfId="0" applyBorder="1" applyAlignment="1" applyProtection="1">
      <alignment wrapText="1"/>
      <protection locked="0"/>
    </xf>
    <xf numFmtId="0" fontId="0" fillId="0" borderId="36" xfId="0" applyBorder="1" applyAlignment="1" applyProtection="1">
      <alignment wrapText="1"/>
      <protection locked="0"/>
    </xf>
    <xf numFmtId="0" fontId="0" fillId="0" borderId="41" xfId="0" applyBorder="1" applyAlignment="1" applyProtection="1">
      <alignment wrapText="1"/>
      <protection locked="0"/>
    </xf>
    <xf numFmtId="0" fontId="0" fillId="0" borderId="47" xfId="0" applyBorder="1" applyAlignment="1" applyProtection="1">
      <alignment wrapText="1"/>
      <protection locked="0"/>
    </xf>
    <xf numFmtId="0" fontId="0" fillId="0" borderId="35" xfId="0" applyBorder="1" applyAlignment="1" applyProtection="1">
      <alignment horizontal="left" wrapText="1"/>
      <protection locked="0"/>
    </xf>
    <xf numFmtId="0" fontId="0" fillId="0" borderId="5" xfId="0" applyBorder="1" applyAlignment="1" applyProtection="1">
      <alignment horizontal="left"/>
      <protection locked="0"/>
    </xf>
    <xf numFmtId="0" fontId="0" fillId="0" borderId="6" xfId="0" applyBorder="1" applyAlignment="1" applyProtection="1">
      <alignment horizontal="left"/>
      <protection locked="0"/>
    </xf>
    <xf numFmtId="0" fontId="0" fillId="0" borderId="2" xfId="0" applyBorder="1" applyAlignment="1" applyProtection="1">
      <alignment horizontal="left"/>
      <protection locked="0"/>
    </xf>
    <xf numFmtId="0" fontId="0" fillId="0" borderId="0" xfId="0" applyAlignment="1">
      <alignment horizontal="center"/>
    </xf>
    <xf numFmtId="0" fontId="0" fillId="0" borderId="38" xfId="0" applyFont="1" applyBorder="1" applyAlignment="1">
      <alignment horizontal="left" wrapText="1"/>
    </xf>
    <xf numFmtId="0" fontId="0" fillId="0" borderId="39" xfId="0" applyBorder="1" applyAlignment="1">
      <alignment horizontal="left" wrapText="1"/>
    </xf>
    <xf numFmtId="0" fontId="0" fillId="0" borderId="40" xfId="0" applyBorder="1" applyAlignment="1">
      <alignment horizontal="left" wrapText="1"/>
    </xf>
    <xf numFmtId="0" fontId="0" fillId="0" borderId="27" xfId="0" applyFont="1" applyBorder="1" applyAlignment="1">
      <alignment horizontal="left" wrapText="1"/>
    </xf>
    <xf numFmtId="0" fontId="0" fillId="0" borderId="37" xfId="0" applyBorder="1" applyAlignment="1">
      <alignment horizontal="left" wrapText="1"/>
    </xf>
    <xf numFmtId="0" fontId="0" fillId="0" borderId="28" xfId="0" applyBorder="1" applyAlignment="1">
      <alignment horizontal="left" wrapText="1"/>
    </xf>
    <xf numFmtId="0" fontId="0" fillId="0" borderId="36" xfId="0" applyFont="1" applyBorder="1" applyAlignment="1">
      <alignment horizontal="left" wrapText="1"/>
    </xf>
    <xf numFmtId="0" fontId="0" fillId="0" borderId="41" xfId="0" applyBorder="1" applyAlignment="1">
      <alignment horizontal="left" wrapText="1"/>
    </xf>
    <xf numFmtId="0" fontId="0" fillId="0" borderId="42" xfId="0" applyBorder="1" applyAlignment="1">
      <alignment horizontal="left" wrapText="1"/>
    </xf>
  </cellXfs>
  <cellStyles count="2">
    <cellStyle name="Excel Built-in Normal" xfId="1"/>
    <cellStyle name="Normal" xfId="0" builtinId="0"/>
  </cellStyles>
  <dxfs count="200">
    <dxf>
      <fill>
        <patternFill>
          <bgColor theme="5" tint="0.39994506668294322"/>
        </patternFill>
      </fill>
    </dxf>
    <dxf>
      <fill>
        <patternFill>
          <bgColor rgb="FFFFC000"/>
        </patternFill>
      </fill>
    </dxf>
    <dxf>
      <fill>
        <patternFill>
          <bgColor rgb="FF92D050"/>
        </patternFill>
      </fill>
    </dxf>
    <dxf>
      <fill>
        <patternFill>
          <bgColor rgb="FF00B0F0"/>
        </patternFill>
      </fill>
    </dxf>
    <dxf>
      <fill>
        <patternFill>
          <bgColor rgb="FFFFC000"/>
        </patternFill>
      </fill>
    </dxf>
    <dxf>
      <fill>
        <patternFill>
          <bgColor rgb="FF92D050"/>
        </patternFill>
      </fill>
    </dxf>
    <dxf>
      <fill>
        <patternFill>
          <bgColor rgb="FF00B0F0"/>
        </patternFill>
      </fill>
    </dxf>
    <dxf>
      <fill>
        <patternFill>
          <bgColor theme="5" tint="0.39994506668294322"/>
        </patternFill>
      </fill>
    </dxf>
    <dxf>
      <fill>
        <patternFill>
          <bgColor rgb="FFFFC000"/>
        </patternFill>
      </fill>
    </dxf>
    <dxf>
      <fill>
        <patternFill>
          <bgColor rgb="FF92D050"/>
        </patternFill>
      </fill>
    </dxf>
    <dxf>
      <fill>
        <patternFill>
          <bgColor rgb="FF00B0F0"/>
        </patternFill>
      </fill>
    </dxf>
    <dxf>
      <fill>
        <patternFill>
          <bgColor theme="5" tint="0.39994506668294322"/>
        </patternFill>
      </fill>
    </dxf>
    <dxf>
      <fill>
        <patternFill>
          <bgColor rgb="FFFFC000"/>
        </patternFill>
      </fill>
    </dxf>
    <dxf>
      <fill>
        <patternFill>
          <bgColor rgb="FF92D050"/>
        </patternFill>
      </fill>
    </dxf>
    <dxf>
      <fill>
        <patternFill>
          <bgColor rgb="FF00B0F0"/>
        </patternFill>
      </fill>
    </dxf>
    <dxf>
      <fill>
        <patternFill>
          <bgColor rgb="FFFFC000"/>
        </patternFill>
      </fill>
    </dxf>
    <dxf>
      <fill>
        <patternFill>
          <bgColor rgb="FF92D050"/>
        </patternFill>
      </fill>
    </dxf>
    <dxf>
      <fill>
        <patternFill>
          <bgColor rgb="FF00B0F0"/>
        </patternFill>
      </fill>
    </dxf>
    <dxf>
      <fill>
        <patternFill>
          <bgColor rgb="FFFFC000"/>
        </patternFill>
      </fill>
    </dxf>
    <dxf>
      <fill>
        <patternFill>
          <bgColor rgb="FF92D050"/>
        </patternFill>
      </fill>
    </dxf>
    <dxf>
      <fill>
        <patternFill>
          <bgColor rgb="FF00B0F0"/>
        </patternFill>
      </fill>
    </dxf>
    <dxf>
      <fill>
        <patternFill>
          <bgColor rgb="FFFFC000"/>
        </patternFill>
      </fill>
    </dxf>
    <dxf>
      <fill>
        <patternFill>
          <bgColor rgb="FF92D050"/>
        </patternFill>
      </fill>
    </dxf>
    <dxf>
      <fill>
        <patternFill>
          <bgColor rgb="FF00B0F0"/>
        </patternFill>
      </fill>
    </dxf>
    <dxf>
      <fill>
        <patternFill>
          <bgColor rgb="FFFFC000"/>
        </patternFill>
      </fill>
    </dxf>
    <dxf>
      <fill>
        <patternFill>
          <bgColor rgb="FF92D050"/>
        </patternFill>
      </fill>
    </dxf>
    <dxf>
      <fill>
        <patternFill>
          <bgColor rgb="FF00B0F0"/>
        </patternFill>
      </fill>
    </dxf>
    <dxf>
      <fill>
        <patternFill>
          <bgColor rgb="FFFFC000"/>
        </patternFill>
      </fill>
    </dxf>
    <dxf>
      <fill>
        <patternFill>
          <bgColor rgb="FF92D050"/>
        </patternFill>
      </fill>
    </dxf>
    <dxf>
      <fill>
        <patternFill>
          <bgColor rgb="FF00B0F0"/>
        </patternFill>
      </fill>
    </dxf>
    <dxf>
      <fill>
        <patternFill>
          <bgColor rgb="FFFFC000"/>
        </patternFill>
      </fill>
    </dxf>
    <dxf>
      <fill>
        <patternFill>
          <bgColor rgb="FF92D050"/>
        </patternFill>
      </fill>
    </dxf>
    <dxf>
      <fill>
        <patternFill>
          <bgColor rgb="FF00B0F0"/>
        </patternFill>
      </fill>
    </dxf>
    <dxf>
      <fill>
        <patternFill>
          <bgColor rgb="FFFFC000"/>
        </patternFill>
      </fill>
    </dxf>
    <dxf>
      <fill>
        <patternFill>
          <bgColor rgb="FF92D050"/>
        </patternFill>
      </fill>
    </dxf>
    <dxf>
      <fill>
        <patternFill>
          <bgColor rgb="FF00B0F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rgb="FFC00000"/>
      </font>
      <fill>
        <patternFill>
          <bgColor rgb="FFFFC000"/>
        </patternFill>
      </fill>
    </dxf>
    <dxf>
      <font>
        <color rgb="FFC00000"/>
      </font>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ont>
        <color rgb="FFC00000"/>
      </font>
      <fill>
        <patternFill>
          <bgColor rgb="FFFFC000"/>
        </patternFill>
      </fill>
    </dxf>
    <dxf>
      <font>
        <color rgb="FFC00000"/>
      </font>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ont>
        <color rgb="FFC00000"/>
      </font>
      <fill>
        <patternFill>
          <bgColor rgb="FFFFC000"/>
        </patternFill>
      </fill>
    </dxf>
    <dxf>
      <font>
        <color rgb="FFC00000"/>
      </font>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ont>
        <color rgb="FFC00000"/>
      </font>
      <fill>
        <patternFill>
          <bgColor rgb="FFFFC000"/>
        </patternFill>
      </fill>
    </dxf>
    <dxf>
      <font>
        <color rgb="FFC00000"/>
      </font>
      <fill>
        <patternFill>
          <bgColor rgb="FFFFC000"/>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FF0000"/>
      </font>
      <fill>
        <patternFill>
          <bgColor theme="7" tint="0.39994506668294322"/>
        </patternFill>
      </fill>
    </dxf>
    <dxf>
      <font>
        <color rgb="FF9C0006"/>
      </font>
      <fill>
        <patternFill>
          <bgColor rgb="FFFFC7CE"/>
        </patternFill>
      </fill>
    </dxf>
    <dxf>
      <font>
        <color rgb="FFFF0000"/>
      </font>
      <fill>
        <patternFill>
          <bgColor theme="7" tint="0.39994506668294322"/>
        </patternFill>
      </fill>
    </dxf>
    <dxf>
      <font>
        <color rgb="FF9C0006"/>
      </font>
      <fill>
        <patternFill>
          <bgColor rgb="FFFFC7CE"/>
        </patternFill>
      </fill>
    </dxf>
    <dxf>
      <font>
        <color rgb="FF9C0006"/>
      </font>
      <fill>
        <patternFill>
          <bgColor rgb="FFFFC7CE"/>
        </patternFill>
      </fill>
    </dxf>
    <dxf>
      <font>
        <color rgb="FFFF0000"/>
      </font>
      <fill>
        <patternFill>
          <bgColor theme="7" tint="0.39994506668294322"/>
        </patternFill>
      </fill>
    </dxf>
    <dxf>
      <font>
        <color rgb="FF9C0006"/>
      </font>
      <fill>
        <patternFill>
          <bgColor rgb="FFFFC7CE"/>
        </patternFill>
      </fill>
    </dxf>
    <dxf>
      <font>
        <color rgb="FFC00000"/>
      </font>
      <fill>
        <patternFill>
          <bgColor rgb="FFFFC000"/>
        </patternFill>
      </fill>
    </dxf>
    <dxf>
      <font>
        <color rgb="FFC00000"/>
      </font>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ont>
        <color rgb="FFC00000"/>
      </font>
      <fill>
        <patternFill>
          <bgColor rgb="FFFFC000"/>
        </patternFill>
      </fill>
    </dxf>
    <dxf>
      <font>
        <color rgb="FFC00000"/>
      </font>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ont>
        <color rgb="FFC00000"/>
      </font>
      <fill>
        <patternFill>
          <bgColor rgb="FFFFC000"/>
        </patternFill>
      </fill>
    </dxf>
    <dxf>
      <font>
        <color rgb="FFC00000"/>
      </font>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C00000"/>
      </font>
      <fill>
        <patternFill>
          <bgColor rgb="FFFFC000"/>
        </patternFill>
      </fill>
    </dxf>
    <dxf>
      <font>
        <color rgb="FFC00000"/>
      </font>
      <fill>
        <patternFill>
          <bgColor rgb="FFFFC000"/>
        </patternFill>
      </fill>
    </dxf>
    <dxf>
      <font>
        <color rgb="FFFF0000"/>
      </font>
      <fill>
        <patternFill>
          <bgColor theme="7" tint="0.39994506668294322"/>
        </patternFill>
      </fill>
    </dxf>
    <dxf>
      <font>
        <color rgb="FFFF0000"/>
      </font>
      <fill>
        <patternFill>
          <bgColor theme="7" tint="0.39994506668294322"/>
        </patternFill>
      </fill>
    </dxf>
    <dxf>
      <font>
        <color rgb="FFFF0000"/>
      </font>
      <fill>
        <patternFill>
          <bgColor theme="7" tint="0.39994506668294322"/>
        </patternFill>
      </fill>
    </dxf>
    <dxf>
      <font>
        <color rgb="FFFF0000"/>
      </font>
      <fill>
        <patternFill>
          <bgColor theme="7" tint="0.39994506668294322"/>
        </patternFill>
      </fill>
    </dxf>
    <dxf>
      <font>
        <color rgb="FFFF0000"/>
      </font>
      <fill>
        <patternFill>
          <bgColor theme="7" tint="0.39994506668294322"/>
        </patternFill>
      </fill>
    </dxf>
    <dxf>
      <font>
        <color rgb="FFFF0000"/>
      </font>
      <fill>
        <patternFill>
          <bgColor theme="7" tint="0.39994506668294322"/>
        </patternFill>
      </fill>
    </dxf>
    <dxf>
      <font>
        <color rgb="FFFF0000"/>
      </font>
      <fill>
        <patternFill>
          <bgColor theme="7" tint="0.39994506668294322"/>
        </patternFill>
      </fill>
    </dxf>
    <dxf>
      <font>
        <color rgb="FFFF0000"/>
      </font>
      <fill>
        <patternFill>
          <bgColor theme="7" tint="0.39994506668294322"/>
        </patternFill>
      </fill>
    </dxf>
    <dxf>
      <font>
        <color rgb="FF9C0006"/>
      </font>
      <fill>
        <patternFill>
          <bgColor rgb="FFFFC7CE"/>
        </patternFill>
      </fill>
    </dxf>
    <dxf>
      <font>
        <color rgb="FFFF0000"/>
      </font>
      <fill>
        <patternFill>
          <bgColor theme="7" tint="0.39994506668294322"/>
        </patternFill>
      </fill>
    </dxf>
    <dxf>
      <font>
        <color rgb="FFFF0000"/>
      </font>
      <fill>
        <patternFill>
          <bgColor theme="7" tint="0.39994506668294322"/>
        </patternFill>
      </fill>
    </dxf>
    <dxf>
      <font>
        <color rgb="FF9C0006"/>
      </font>
      <fill>
        <patternFill>
          <bgColor rgb="FFFFC7CE"/>
        </patternFill>
      </fill>
    </dxf>
    <dxf>
      <font>
        <color rgb="FF9C0006"/>
      </font>
      <fill>
        <patternFill>
          <bgColor rgb="FFFFC7CE"/>
        </patternFill>
      </fill>
    </dxf>
    <dxf>
      <font>
        <color rgb="FFFF0000"/>
      </font>
      <fill>
        <patternFill>
          <bgColor theme="7" tint="0.39994506668294322"/>
        </patternFill>
      </fill>
    </dxf>
    <dxf>
      <font>
        <color rgb="FF9C0006"/>
      </font>
      <fill>
        <patternFill>
          <bgColor rgb="FFFFC7CE"/>
        </patternFill>
      </fill>
    </dxf>
    <dxf>
      <font>
        <color rgb="FFFF0000"/>
      </font>
      <fill>
        <patternFill>
          <bgColor theme="7" tint="0.39994506668294322"/>
        </patternFill>
      </fill>
    </dxf>
  </dxfs>
  <tableStyles count="0" defaultTableStyle="TableStyleMedium2" defaultPivotStyle="PivotStyleLight16"/>
  <colors>
    <mruColors>
      <color rgb="FFFFE799"/>
      <color rgb="FFFFE784"/>
      <color rgb="FFFFEB84"/>
      <color rgb="FFFFFF99"/>
      <color rgb="FFFCA578"/>
      <color rgb="FFF8696B"/>
      <color rgb="FF94696B"/>
      <color rgb="FFB1D480"/>
      <color rgb="FF63BE7B"/>
      <color rgb="FFB755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47625</xdr:colOff>
      <xdr:row>47</xdr:row>
      <xdr:rowOff>76200</xdr:rowOff>
    </xdr:from>
    <xdr:to>
      <xdr:col>10</xdr:col>
      <xdr:colOff>19050</xdr:colOff>
      <xdr:row>59</xdr:row>
      <xdr:rowOff>209550</xdr:rowOff>
    </xdr:to>
    <xdr:pic>
      <xdr:nvPicPr>
        <xdr:cNvPr id="4" name="Picture 3" descr="SP-S-together.jpg"/>
        <xdr:cNvPicPr>
          <a:picLocks noChangeAspect="1"/>
        </xdr:cNvPicPr>
      </xdr:nvPicPr>
      <xdr:blipFill>
        <a:blip xmlns:r="http://schemas.openxmlformats.org/officeDocument/2006/relationships" r:embed="rId1" cstate="print"/>
        <a:stretch>
          <a:fillRect/>
        </a:stretch>
      </xdr:blipFill>
      <xdr:spPr>
        <a:xfrm>
          <a:off x="7134225" y="12363450"/>
          <a:ext cx="3286125" cy="32861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NANCE/Jacob/CI%20Management%20Standards/CI%20MS%20official%20(after%20REPCO%20May%202018)/Safeguarding%20and%20CIMS/201013%20EN%20Organisational%20review%20tool%20final%20with%20Safeguarding%20Standar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Input form"/>
      <sheetName val="Safeguarding Standard"/>
      <sheetName val="Intermediate Results"/>
      <sheetName val="Final Results"/>
      <sheetName val="Risk &amp; priorities"/>
      <sheetName val="Risk mitigation"/>
      <sheetName val="Improvement plan"/>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5"/>
  <sheetViews>
    <sheetView workbookViewId="0"/>
  </sheetViews>
  <sheetFormatPr defaultColWidth="8.81640625" defaultRowHeight="17"/>
  <cols>
    <col min="1" max="1" width="64.81640625" style="201" customWidth="1"/>
    <col min="2" max="5" width="15.81640625" style="201" customWidth="1"/>
    <col min="6" max="6" width="3.1796875" style="201" customWidth="1"/>
    <col min="7" max="7" width="15.81640625" style="200" customWidth="1"/>
    <col min="8" max="8" width="9" style="200" customWidth="1"/>
    <col min="9" max="9" width="32.1796875" style="200" bestFit="1" customWidth="1"/>
    <col min="10" max="10" width="23.1796875" style="200" customWidth="1"/>
    <col min="11" max="16384" width="8.81640625" style="200"/>
  </cols>
  <sheetData>
    <row r="1" spans="1:9" ht="28.5">
      <c r="A1" s="211" t="s">
        <v>138</v>
      </c>
      <c r="B1" s="210"/>
      <c r="C1" s="210"/>
      <c r="D1" s="210"/>
      <c r="E1" s="210"/>
      <c r="F1" s="210"/>
      <c r="G1" s="209"/>
      <c r="H1" s="209"/>
      <c r="I1" s="209"/>
    </row>
    <row r="3" spans="1:9">
      <c r="A3" s="208" t="s">
        <v>137</v>
      </c>
    </row>
    <row r="4" spans="1:9">
      <c r="A4" s="207"/>
    </row>
    <row r="5" spans="1:9">
      <c r="A5" s="206" t="s">
        <v>370</v>
      </c>
      <c r="B5" s="204"/>
    </row>
    <row r="6" spans="1:9" s="320" customFormat="1" ht="15.5">
      <c r="A6" s="320" t="s">
        <v>382</v>
      </c>
      <c r="B6" s="321"/>
      <c r="C6" s="321"/>
      <c r="D6" s="321"/>
      <c r="E6" s="321"/>
      <c r="F6" s="321"/>
    </row>
    <row r="7" spans="1:9" s="320" customFormat="1" ht="15.5">
      <c r="A7" s="320" t="s">
        <v>371</v>
      </c>
      <c r="B7" s="321"/>
      <c r="C7" s="321"/>
      <c r="D7" s="321"/>
      <c r="E7" s="321"/>
      <c r="F7" s="321"/>
      <c r="H7" s="330">
        <v>1</v>
      </c>
      <c r="I7" s="331" t="s">
        <v>407</v>
      </c>
    </row>
    <row r="8" spans="1:9" s="320" customFormat="1" ht="15.5">
      <c r="A8" s="320" t="s">
        <v>408</v>
      </c>
      <c r="B8" s="321"/>
      <c r="C8" s="321"/>
      <c r="D8" s="321"/>
      <c r="E8" s="321"/>
      <c r="F8" s="321"/>
      <c r="H8" s="322">
        <v>2</v>
      </c>
      <c r="I8" s="323" t="s">
        <v>136</v>
      </c>
    </row>
    <row r="9" spans="1:9" s="320" customFormat="1" ht="15.5">
      <c r="A9" s="320" t="s">
        <v>372</v>
      </c>
      <c r="B9" s="321"/>
      <c r="C9" s="321"/>
      <c r="D9" s="321"/>
      <c r="E9" s="321"/>
      <c r="F9" s="321"/>
      <c r="H9" s="324">
        <v>3</v>
      </c>
      <c r="I9" s="323" t="s">
        <v>135</v>
      </c>
    </row>
    <row r="10" spans="1:9" s="320" customFormat="1" ht="15.5">
      <c r="A10" s="320" t="s">
        <v>406</v>
      </c>
      <c r="B10" s="321"/>
      <c r="C10" s="321"/>
      <c r="D10" s="321"/>
      <c r="E10" s="321"/>
      <c r="F10" s="321"/>
      <c r="H10" s="325">
        <v>4</v>
      </c>
      <c r="I10" s="323" t="s">
        <v>134</v>
      </c>
    </row>
    <row r="11" spans="1:9" s="320" customFormat="1" ht="15.5">
      <c r="A11" s="320" t="s">
        <v>409</v>
      </c>
      <c r="B11" s="321"/>
      <c r="C11" s="321"/>
      <c r="D11" s="321"/>
      <c r="E11" s="321"/>
      <c r="F11" s="321"/>
      <c r="H11" s="326">
        <v>5</v>
      </c>
      <c r="I11" s="323" t="s">
        <v>133</v>
      </c>
    </row>
    <row r="12" spans="1:9" s="320" customFormat="1" ht="15.5">
      <c r="A12" s="320" t="s">
        <v>373</v>
      </c>
      <c r="B12" s="321"/>
      <c r="C12" s="321"/>
      <c r="D12" s="321"/>
      <c r="E12" s="321"/>
      <c r="F12" s="321"/>
      <c r="H12" s="327" t="s">
        <v>132</v>
      </c>
      <c r="I12" s="328" t="s">
        <v>410</v>
      </c>
    </row>
    <row r="13" spans="1:9" s="320" customFormat="1" ht="15.5">
      <c r="A13" s="320" t="s">
        <v>378</v>
      </c>
      <c r="B13" s="321"/>
      <c r="C13" s="321"/>
      <c r="D13" s="321"/>
      <c r="E13" s="321"/>
      <c r="F13" s="321"/>
    </row>
    <row r="14" spans="1:9" s="320" customFormat="1" ht="15.5">
      <c r="A14" s="320" t="s">
        <v>374</v>
      </c>
      <c r="B14" s="321"/>
      <c r="C14" s="321"/>
      <c r="D14" s="321"/>
      <c r="E14" s="321"/>
      <c r="F14" s="321"/>
    </row>
    <row r="15" spans="1:9" s="320" customFormat="1" ht="15.5">
      <c r="A15" s="320" t="s">
        <v>377</v>
      </c>
      <c r="B15" s="321"/>
      <c r="C15" s="321"/>
      <c r="D15" s="321"/>
      <c r="E15" s="321"/>
      <c r="F15" s="321"/>
    </row>
    <row r="16" spans="1:9" s="320" customFormat="1" ht="15.5">
      <c r="A16" s="321" t="s">
        <v>375</v>
      </c>
      <c r="B16" s="321"/>
      <c r="C16" s="321"/>
      <c r="D16" s="321"/>
      <c r="E16" s="321"/>
      <c r="F16" s="321"/>
    </row>
    <row r="17" spans="1:6" s="321" customFormat="1" ht="15.5">
      <c r="A17" s="321" t="s">
        <v>376</v>
      </c>
    </row>
    <row r="18" spans="1:6" s="321" customFormat="1">
      <c r="A18" s="200"/>
      <c r="B18" s="201"/>
      <c r="C18" s="201"/>
      <c r="D18" s="201"/>
      <c r="E18" s="201"/>
      <c r="F18" s="201"/>
    </row>
    <row r="19" spans="1:6">
      <c r="A19" s="206" t="s">
        <v>404</v>
      </c>
      <c r="B19" s="204"/>
    </row>
    <row r="20" spans="1:6" ht="15.5">
      <c r="A20" s="203" t="s">
        <v>383</v>
      </c>
      <c r="B20" s="329"/>
      <c r="C20" s="203"/>
      <c r="D20" s="203"/>
      <c r="E20" s="203"/>
      <c r="F20" s="203"/>
    </row>
    <row r="21" spans="1:6" s="203" customFormat="1" ht="15.5">
      <c r="A21" s="334" t="s">
        <v>384</v>
      </c>
      <c r="B21" s="329"/>
    </row>
    <row r="22" spans="1:6" s="203" customFormat="1" ht="15.5">
      <c r="A22" s="332" t="s">
        <v>379</v>
      </c>
      <c r="B22" s="329"/>
    </row>
    <row r="23" spans="1:6" s="203" customFormat="1" ht="15.5">
      <c r="A23" s="203" t="s">
        <v>385</v>
      </c>
      <c r="B23" s="329"/>
    </row>
    <row r="24" spans="1:6" s="203" customFormat="1" ht="15.5">
      <c r="A24" s="203" t="s">
        <v>131</v>
      </c>
      <c r="B24" s="329"/>
    </row>
    <row r="25" spans="1:6" s="203" customFormat="1">
      <c r="A25" s="202"/>
      <c r="B25" s="201"/>
      <c r="C25" s="200"/>
      <c r="D25" s="200"/>
      <c r="E25" s="200"/>
      <c r="F25" s="200"/>
    </row>
    <row r="26" spans="1:6">
      <c r="A26" s="206" t="s">
        <v>130</v>
      </c>
      <c r="B26" s="204"/>
      <c r="C26" s="200"/>
      <c r="D26" s="200"/>
      <c r="E26" s="200"/>
      <c r="F26" s="200"/>
    </row>
    <row r="27" spans="1:6" ht="15.5">
      <c r="A27" s="320" t="s">
        <v>129</v>
      </c>
      <c r="B27" s="321"/>
      <c r="C27" s="320"/>
      <c r="D27" s="320"/>
      <c r="E27" s="320"/>
      <c r="F27" s="320"/>
    </row>
    <row r="28" spans="1:6" s="320" customFormat="1" ht="15.5">
      <c r="A28" s="320" t="s">
        <v>381</v>
      </c>
      <c r="B28" s="321"/>
    </row>
    <row r="29" spans="1:6" s="320" customFormat="1" ht="15.5">
      <c r="A29" s="333" t="s">
        <v>380</v>
      </c>
      <c r="B29" s="321"/>
    </row>
    <row r="30" spans="1:6" s="320" customFormat="1">
      <c r="A30" s="202"/>
      <c r="B30" s="201"/>
      <c r="C30" s="200"/>
      <c r="D30" s="200"/>
      <c r="E30" s="200"/>
      <c r="F30" s="200"/>
    </row>
    <row r="31" spans="1:6">
      <c r="A31" s="205" t="s">
        <v>405</v>
      </c>
      <c r="B31" s="204"/>
      <c r="C31" s="200"/>
      <c r="D31" s="200"/>
      <c r="E31" s="200"/>
      <c r="F31" s="200"/>
    </row>
    <row r="32" spans="1:6" ht="15.5">
      <c r="A32" s="320" t="s">
        <v>386</v>
      </c>
      <c r="B32" s="321"/>
      <c r="C32" s="320"/>
      <c r="D32" s="320"/>
      <c r="E32" s="320"/>
      <c r="F32" s="320"/>
    </row>
    <row r="33" spans="1:9" s="320" customFormat="1" ht="15.5">
      <c r="A33" s="320" t="s">
        <v>387</v>
      </c>
      <c r="B33" s="321"/>
    </row>
    <row r="34" spans="1:9" s="320" customFormat="1" ht="15.5">
      <c r="A34" s="335" t="s">
        <v>388</v>
      </c>
      <c r="B34" s="321"/>
    </row>
    <row r="35" spans="1:9" s="320" customFormat="1">
      <c r="A35" s="201"/>
      <c r="B35" s="201"/>
      <c r="C35" s="201"/>
      <c r="D35" s="201"/>
      <c r="E35" s="201"/>
      <c r="F35" s="201"/>
    </row>
    <row r="36" spans="1:9">
      <c r="A36" s="205" t="s">
        <v>128</v>
      </c>
      <c r="B36" s="204"/>
    </row>
    <row r="37" spans="1:9" ht="15.5">
      <c r="A37" s="320" t="s">
        <v>390</v>
      </c>
      <c r="B37" s="321"/>
      <c r="C37" s="321"/>
      <c r="D37" s="321"/>
      <c r="E37" s="321"/>
      <c r="F37" s="321"/>
    </row>
    <row r="38" spans="1:9" s="320" customFormat="1" ht="15.5">
      <c r="A38" s="320" t="s">
        <v>389</v>
      </c>
      <c r="B38" s="321"/>
      <c r="C38" s="321"/>
      <c r="D38" s="321"/>
      <c r="E38" s="321"/>
      <c r="F38" s="321"/>
      <c r="H38" s="336" t="s">
        <v>127</v>
      </c>
      <c r="I38" s="335"/>
    </row>
    <row r="39" spans="1:9" s="320" customFormat="1" ht="15.5">
      <c r="A39" s="320" t="s">
        <v>322</v>
      </c>
      <c r="B39" s="321"/>
      <c r="C39" s="321"/>
      <c r="D39" s="321"/>
      <c r="E39" s="321"/>
      <c r="F39" s="321"/>
      <c r="H39" s="337">
        <v>1</v>
      </c>
      <c r="I39" s="331" t="s">
        <v>126</v>
      </c>
    </row>
    <row r="40" spans="1:9" s="320" customFormat="1" ht="15.5">
      <c r="A40" s="320" t="s">
        <v>391</v>
      </c>
      <c r="B40" s="321"/>
      <c r="C40" s="321"/>
      <c r="D40" s="321"/>
      <c r="E40" s="321"/>
      <c r="F40" s="321"/>
      <c r="H40" s="338">
        <v>2</v>
      </c>
      <c r="I40" s="323" t="s">
        <v>125</v>
      </c>
    </row>
    <row r="41" spans="1:9" s="320" customFormat="1" ht="15.5">
      <c r="A41" s="320" t="s">
        <v>323</v>
      </c>
      <c r="B41" s="321"/>
      <c r="C41" s="321"/>
      <c r="D41" s="321"/>
      <c r="E41" s="321"/>
      <c r="F41" s="321"/>
      <c r="H41" s="339">
        <v>3</v>
      </c>
      <c r="I41" s="323" t="s">
        <v>124</v>
      </c>
    </row>
    <row r="42" spans="1:9" s="320" customFormat="1" ht="15.5">
      <c r="A42" s="320" t="s">
        <v>392</v>
      </c>
      <c r="B42" s="321"/>
      <c r="C42" s="321"/>
      <c r="D42" s="321"/>
      <c r="E42" s="321"/>
      <c r="F42" s="321"/>
      <c r="H42" s="340">
        <v>4</v>
      </c>
      <c r="I42" s="323" t="s">
        <v>412</v>
      </c>
    </row>
    <row r="43" spans="1:9" s="320" customFormat="1" ht="15.5">
      <c r="A43" s="320" t="s">
        <v>123</v>
      </c>
      <c r="B43" s="321"/>
      <c r="C43" s="321"/>
      <c r="D43" s="321"/>
      <c r="E43" s="321"/>
      <c r="F43" s="321"/>
      <c r="H43" s="322">
        <v>5</v>
      </c>
      <c r="I43" s="328" t="s">
        <v>413</v>
      </c>
    </row>
    <row r="44" spans="1:9" s="320" customFormat="1" ht="15.5">
      <c r="A44" s="320" t="s">
        <v>393</v>
      </c>
      <c r="B44" s="321"/>
      <c r="C44" s="321"/>
      <c r="D44" s="321"/>
      <c r="E44" s="321"/>
      <c r="F44" s="321"/>
      <c r="H44" s="335"/>
      <c r="I44" s="335"/>
    </row>
    <row r="45" spans="1:9" s="320" customFormat="1" ht="15.5">
      <c r="A45" s="320" t="s">
        <v>312</v>
      </c>
      <c r="B45" s="321"/>
      <c r="C45" s="321"/>
      <c r="D45" s="321"/>
      <c r="E45" s="321"/>
      <c r="F45" s="321"/>
      <c r="H45" s="336" t="s">
        <v>122</v>
      </c>
      <c r="I45" s="335"/>
    </row>
    <row r="46" spans="1:9" s="320" customFormat="1" ht="15.5">
      <c r="A46" s="320" t="s">
        <v>394</v>
      </c>
      <c r="B46" s="321"/>
      <c r="C46" s="321"/>
      <c r="D46" s="321"/>
      <c r="E46" s="321"/>
      <c r="F46" s="321"/>
      <c r="H46" s="337">
        <v>1</v>
      </c>
      <c r="I46" s="331" t="s">
        <v>424</v>
      </c>
    </row>
    <row r="47" spans="1:9" s="320" customFormat="1" ht="15.5">
      <c r="A47" s="320" t="s">
        <v>121</v>
      </c>
      <c r="B47" s="321"/>
      <c r="C47" s="321"/>
      <c r="D47" s="321"/>
      <c r="E47" s="321"/>
      <c r="F47" s="321"/>
      <c r="H47" s="338">
        <v>2</v>
      </c>
      <c r="I47" s="323" t="s">
        <v>314</v>
      </c>
    </row>
    <row r="48" spans="1:9" s="320" customFormat="1" ht="15.5">
      <c r="B48" s="321"/>
      <c r="C48" s="321"/>
      <c r="D48" s="321"/>
      <c r="E48" s="321"/>
      <c r="F48" s="321"/>
      <c r="H48" s="339">
        <v>3</v>
      </c>
      <c r="I48" s="323" t="s">
        <v>315</v>
      </c>
    </row>
    <row r="49" spans="1:9" s="320" customFormat="1" ht="15.5">
      <c r="A49" s="320" t="s">
        <v>120</v>
      </c>
      <c r="B49" s="321"/>
      <c r="C49" s="321"/>
      <c r="D49" s="321"/>
      <c r="E49" s="321"/>
      <c r="F49" s="321"/>
      <c r="H49" s="340">
        <v>4</v>
      </c>
      <c r="I49" s="323" t="s">
        <v>316</v>
      </c>
    </row>
    <row r="50" spans="1:9" s="320" customFormat="1" ht="15.5">
      <c r="A50" s="320" t="s">
        <v>324</v>
      </c>
      <c r="B50" s="321"/>
      <c r="C50" s="321"/>
      <c r="D50" s="321"/>
      <c r="E50" s="321"/>
      <c r="F50" s="321"/>
      <c r="H50" s="322">
        <v>5</v>
      </c>
      <c r="I50" s="328" t="s">
        <v>425</v>
      </c>
    </row>
    <row r="51" spans="1:9" s="320" customFormat="1" ht="15.5">
      <c r="A51" s="320" t="s">
        <v>395</v>
      </c>
      <c r="B51" s="321"/>
      <c r="C51" s="321"/>
      <c r="D51" s="321"/>
      <c r="E51" s="321"/>
      <c r="F51" s="321"/>
      <c r="H51" s="335"/>
      <c r="I51" s="335"/>
    </row>
    <row r="52" spans="1:9" s="320" customFormat="1" ht="15.5">
      <c r="B52" s="321"/>
      <c r="C52" s="321"/>
      <c r="D52" s="321"/>
      <c r="E52" s="321"/>
      <c r="F52" s="321"/>
      <c r="H52" s="336" t="s">
        <v>119</v>
      </c>
      <c r="I52" s="335"/>
    </row>
    <row r="53" spans="1:9" s="320" customFormat="1" ht="15.5">
      <c r="A53" s="320" t="s">
        <v>118</v>
      </c>
      <c r="B53" s="321"/>
      <c r="C53" s="321"/>
      <c r="D53" s="321"/>
      <c r="E53" s="321"/>
      <c r="F53" s="321"/>
      <c r="H53" s="337" t="s">
        <v>101</v>
      </c>
      <c r="I53" s="341" t="s">
        <v>414</v>
      </c>
    </row>
    <row r="54" spans="1:9" s="320" customFormat="1" ht="15.5">
      <c r="A54" s="320" t="s">
        <v>313</v>
      </c>
      <c r="B54" s="321"/>
      <c r="C54" s="321"/>
      <c r="D54" s="321"/>
      <c r="E54" s="321"/>
      <c r="F54" s="321"/>
      <c r="H54" s="338" t="s">
        <v>102</v>
      </c>
      <c r="I54" s="342" t="s">
        <v>426</v>
      </c>
    </row>
    <row r="55" spans="1:9" s="320" customFormat="1" ht="15.5">
      <c r="A55" s="320" t="s">
        <v>396</v>
      </c>
      <c r="B55" s="321"/>
      <c r="C55" s="321"/>
      <c r="D55" s="321"/>
      <c r="E55" s="321"/>
      <c r="F55" s="321"/>
      <c r="H55" s="339" t="s">
        <v>103</v>
      </c>
      <c r="I55" s="342" t="s">
        <v>117</v>
      </c>
    </row>
    <row r="56" spans="1:9" s="320" customFormat="1" ht="15.5">
      <c r="A56" s="320" t="s">
        <v>116</v>
      </c>
      <c r="B56" s="321"/>
      <c r="C56" s="321"/>
      <c r="D56" s="321"/>
      <c r="E56" s="321"/>
      <c r="F56" s="321"/>
      <c r="H56" s="340" t="s">
        <v>113</v>
      </c>
      <c r="I56" s="342" t="s">
        <v>427</v>
      </c>
    </row>
    <row r="57" spans="1:9" s="320" customFormat="1" ht="15.5">
      <c r="A57" s="320" t="s">
        <v>397</v>
      </c>
      <c r="B57" s="321"/>
      <c r="C57" s="321"/>
      <c r="D57" s="321"/>
      <c r="E57" s="321"/>
      <c r="F57" s="321"/>
      <c r="H57" s="322" t="s">
        <v>104</v>
      </c>
      <c r="I57" s="343" t="s">
        <v>428</v>
      </c>
    </row>
    <row r="58" spans="1:9" s="320" customFormat="1" ht="15.5">
      <c r="A58" s="320" t="s">
        <v>115</v>
      </c>
      <c r="B58" s="321"/>
      <c r="C58" s="321"/>
      <c r="D58" s="321"/>
      <c r="E58" s="321"/>
      <c r="F58" s="321"/>
    </row>
    <row r="59" spans="1:9" s="320" customFormat="1" ht="15.5">
      <c r="B59" s="321"/>
      <c r="C59" s="321"/>
      <c r="D59" s="321"/>
      <c r="E59" s="321"/>
      <c r="F59" s="321"/>
      <c r="H59" s="336" t="s">
        <v>429</v>
      </c>
      <c r="I59" s="335"/>
    </row>
    <row r="60" spans="1:9" s="320" customFormat="1" ht="15.5">
      <c r="A60" s="320" t="s">
        <v>411</v>
      </c>
      <c r="B60" s="321"/>
      <c r="C60" s="321"/>
      <c r="D60" s="321"/>
      <c r="E60" s="321"/>
      <c r="F60" s="321"/>
      <c r="H60" s="337">
        <v>1</v>
      </c>
      <c r="I60" s="331" t="s">
        <v>416</v>
      </c>
    </row>
    <row r="61" spans="1:9" s="320" customFormat="1" ht="15.5">
      <c r="A61" s="320" t="s">
        <v>114</v>
      </c>
      <c r="B61" s="321"/>
      <c r="C61" s="321"/>
      <c r="D61" s="321"/>
      <c r="E61" s="321"/>
      <c r="F61" s="321"/>
      <c r="H61" s="338">
        <v>2</v>
      </c>
      <c r="I61" s="323" t="s">
        <v>417</v>
      </c>
    </row>
    <row r="62" spans="1:9" s="320" customFormat="1" ht="15.5">
      <c r="A62" s="320" t="s">
        <v>398</v>
      </c>
      <c r="B62" s="321"/>
      <c r="C62" s="321"/>
      <c r="D62" s="321"/>
      <c r="E62" s="321"/>
      <c r="F62" s="321"/>
      <c r="H62" s="339">
        <v>3</v>
      </c>
      <c r="I62" s="323" t="s">
        <v>418</v>
      </c>
    </row>
    <row r="63" spans="1:9" s="320" customFormat="1">
      <c r="A63" s="201"/>
      <c r="B63" s="201"/>
      <c r="C63" s="201"/>
      <c r="D63" s="201"/>
      <c r="E63" s="201"/>
      <c r="F63" s="201"/>
      <c r="H63" s="340">
        <v>4</v>
      </c>
      <c r="I63" s="323" t="s">
        <v>419</v>
      </c>
    </row>
    <row r="64" spans="1:9">
      <c r="A64" s="205" t="s">
        <v>325</v>
      </c>
      <c r="B64" s="204"/>
      <c r="H64" s="168">
        <v>5</v>
      </c>
      <c r="I64" s="167" t="s">
        <v>415</v>
      </c>
    </row>
    <row r="65" spans="1:6" ht="15.5">
      <c r="A65" s="344" t="s">
        <v>399</v>
      </c>
      <c r="B65" s="345"/>
      <c r="C65" s="345"/>
      <c r="D65" s="345"/>
      <c r="E65" s="345"/>
      <c r="F65" s="345"/>
    </row>
    <row r="66" spans="1:6" s="346" customFormat="1" ht="15.5">
      <c r="A66" s="344" t="s">
        <v>326</v>
      </c>
      <c r="B66" s="345"/>
      <c r="C66" s="345"/>
      <c r="D66" s="345"/>
      <c r="E66" s="345"/>
      <c r="F66" s="345"/>
    </row>
    <row r="67" spans="1:6" s="346" customFormat="1" ht="15.5">
      <c r="A67" s="344" t="s">
        <v>327</v>
      </c>
      <c r="B67" s="345"/>
      <c r="C67" s="345"/>
      <c r="D67" s="345"/>
      <c r="E67" s="345"/>
      <c r="F67" s="345"/>
    </row>
    <row r="68" spans="1:6" s="346" customFormat="1" ht="15.5">
      <c r="A68" s="346" t="s">
        <v>365</v>
      </c>
      <c r="B68" s="345"/>
      <c r="C68" s="345"/>
      <c r="D68" s="345"/>
      <c r="E68" s="345"/>
      <c r="F68" s="345"/>
    </row>
    <row r="69" spans="1:6" s="346" customFormat="1" ht="15.5">
      <c r="A69" s="344" t="s">
        <v>366</v>
      </c>
      <c r="B69" s="345"/>
      <c r="C69" s="345"/>
      <c r="D69" s="345"/>
      <c r="E69" s="345"/>
      <c r="F69" s="345"/>
    </row>
    <row r="70" spans="1:6" s="346" customFormat="1" ht="15.5">
      <c r="A70" s="346" t="s">
        <v>400</v>
      </c>
      <c r="B70" s="345"/>
      <c r="C70" s="345"/>
      <c r="D70" s="345"/>
      <c r="E70" s="345"/>
      <c r="F70" s="345"/>
    </row>
    <row r="71" spans="1:6" s="346" customFormat="1" ht="15.5">
      <c r="A71" s="346" t="s">
        <v>402</v>
      </c>
      <c r="B71" s="345"/>
      <c r="C71" s="345"/>
      <c r="D71" s="345"/>
      <c r="E71" s="345"/>
      <c r="F71" s="345"/>
    </row>
    <row r="72" spans="1:6" s="346" customFormat="1" ht="15.5">
      <c r="A72" s="346" t="s">
        <v>403</v>
      </c>
      <c r="B72" s="345"/>
      <c r="C72" s="345"/>
      <c r="D72" s="345"/>
      <c r="E72" s="345"/>
      <c r="F72" s="345"/>
    </row>
    <row r="73" spans="1:6" s="346" customFormat="1" ht="15.5">
      <c r="A73" s="347" t="s">
        <v>401</v>
      </c>
      <c r="B73" s="345"/>
      <c r="C73" s="345"/>
      <c r="D73" s="345"/>
      <c r="E73" s="345"/>
      <c r="F73" s="345"/>
    </row>
    <row r="74" spans="1:6" s="346" customFormat="1">
      <c r="A74"/>
      <c r="B74" s="201"/>
      <c r="C74" s="201"/>
      <c r="D74" s="201"/>
      <c r="E74" s="201"/>
      <c r="F74" s="201"/>
    </row>
    <row r="76" spans="1:6">
      <c r="A76" s="350"/>
      <c r="B76" s="350"/>
      <c r="C76" s="350"/>
      <c r="D76" s="350"/>
      <c r="E76" s="350"/>
    </row>
    <row r="77" spans="1:6">
      <c r="A77" s="350"/>
      <c r="B77" s="350"/>
      <c r="C77" s="350"/>
      <c r="D77" s="350"/>
      <c r="E77" s="318"/>
    </row>
    <row r="78" spans="1:6">
      <c r="A78" s="350"/>
      <c r="B78" s="350"/>
      <c r="C78" s="350"/>
      <c r="D78" s="350"/>
      <c r="E78" s="350"/>
    </row>
    <row r="79" spans="1:6">
      <c r="A79" s="317"/>
      <c r="B79" s="319"/>
      <c r="C79" s="351"/>
      <c r="D79" s="351"/>
      <c r="E79" s="351"/>
    </row>
    <row r="80" spans="1:6">
      <c r="A80" s="350"/>
      <c r="B80" s="350"/>
      <c r="C80" s="350"/>
      <c r="D80" s="350"/>
      <c r="E80" s="350"/>
    </row>
    <row r="81" spans="1:5">
      <c r="A81" s="350"/>
      <c r="B81" s="350"/>
      <c r="C81" s="350"/>
      <c r="D81" s="350"/>
      <c r="E81" s="350"/>
    </row>
    <row r="82" spans="1:5">
      <c r="A82" s="350"/>
      <c r="B82" s="350"/>
      <c r="C82" s="350"/>
      <c r="D82" s="350"/>
    </row>
    <row r="83" spans="1:5">
      <c r="A83" s="350"/>
      <c r="B83" s="350"/>
      <c r="C83" s="350"/>
      <c r="D83" s="351"/>
      <c r="E83" s="351"/>
    </row>
    <row r="84" spans="1:5">
      <c r="A84" s="350"/>
      <c r="B84" s="350"/>
      <c r="C84" s="350"/>
      <c r="D84" s="351"/>
      <c r="E84" s="351"/>
    </row>
    <row r="85" spans="1:5">
      <c r="A85" s="350"/>
      <c r="B85" s="350"/>
      <c r="C85" s="351"/>
      <c r="D85" s="351"/>
      <c r="E85" s="351"/>
    </row>
  </sheetData>
  <sheetProtection algorithmName="SHA-512" hashValue="Ux/rEyYn5lkm74URqlHRJHbSz7Xa8BTaWcoqhJPhCqcnyQrdBpmPUpRIofdYwSfOh3k02bh1pXq7GO3fstkwig==" saltValue="fzuvtEn2QPc9owmnveND7w==" spinCount="100000" sheet="1" objects="1" scenarios="1"/>
  <customSheetViews>
    <customSheetView guid="{6D9F2412-D006-4712-AF14-EA959F599FEF}" fitToPage="1">
      <pageMargins left="0.70833333333333337" right="0.70833333333333337" top="0.74791666666666667" bottom="0.74861111111111112" header="0.51180555555555551" footer="0.31527777777777777"/>
      <pageSetup paperSize="9" firstPageNumber="0" orientation="landscape" horizontalDpi="300" verticalDpi="300" r:id="rId1"/>
      <headerFooter alignWithMargins="0">
        <oddFooter>&amp;L&amp;"Calibri,Standaard"&amp;11&amp;F / &amp;A&amp;R&amp;"Calibri,Standaard"&amp;11Page &amp;P of &amp;N</oddFooter>
      </headerFooter>
    </customSheetView>
    <customSheetView guid="{4285FD5C-0531-48D1-9B8A-D5F30A1B7B15}" fitToPage="1">
      <selection activeCell="A10" sqref="A10"/>
      <pageMargins left="0.70833333333333337" right="0.70833333333333337" top="0.74791666666666667" bottom="0.74861111111111112" header="0.51180555555555551" footer="0.31527777777777777"/>
      <pageSetup paperSize="9" firstPageNumber="0" orientation="landscape" horizontalDpi="300" verticalDpi="300" r:id="rId2"/>
      <headerFooter alignWithMargins="0">
        <oddFooter>&amp;L&amp;"Calibri,Standaard"&amp;11&amp;F / &amp;A&amp;R&amp;"Calibri,Standaard"&amp;11Page &amp;P of &amp;N</oddFooter>
      </headerFooter>
    </customSheetView>
  </customSheetViews>
  <mergeCells count="13">
    <mergeCell ref="A85:B85"/>
    <mergeCell ref="C85:E85"/>
    <mergeCell ref="A76:E76"/>
    <mergeCell ref="A77:D77"/>
    <mergeCell ref="A78:E78"/>
    <mergeCell ref="C79:E79"/>
    <mergeCell ref="A80:E80"/>
    <mergeCell ref="A81:E81"/>
    <mergeCell ref="A82:D82"/>
    <mergeCell ref="A83:C83"/>
    <mergeCell ref="D83:E83"/>
    <mergeCell ref="A84:C84"/>
    <mergeCell ref="D84:E84"/>
  </mergeCells>
  <pageMargins left="0.70833333333333337" right="0.70833333333333337" top="0.74791666666666667" bottom="0.74861111111111112" header="0.51180555555555551" footer="0.31527777777777777"/>
  <pageSetup paperSize="9" firstPageNumber="0" orientation="landscape" horizontalDpi="300" verticalDpi="300" r:id="rId3"/>
  <headerFooter alignWithMargins="0">
    <oddFooter>&amp;L&amp;"Calibri,Standaard"&amp;11&amp;F / &amp;A&amp;R&amp;"Calibri,Standaard"&amp;11Page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0"/>
  <sheetViews>
    <sheetView view="pageBreakPreview" topLeftCell="A91" zoomScaleNormal="100" zoomScaleSheetLayoutView="100" workbookViewId="0">
      <selection activeCell="B97" sqref="B97"/>
    </sheetView>
  </sheetViews>
  <sheetFormatPr defaultColWidth="9.1796875" defaultRowHeight="14.5"/>
  <cols>
    <col min="1" max="1" width="5.81640625" style="217" bestFit="1" customWidth="1"/>
    <col min="2" max="2" width="79.81640625" style="73" customWidth="1"/>
    <col min="3" max="3" width="10.1796875" style="9" customWidth="1"/>
    <col min="4" max="4" width="7.1796875" style="6" customWidth="1"/>
    <col min="5" max="5" width="5.81640625" style="4" bestFit="1" customWidth="1"/>
    <col min="6" max="6" width="80.81640625" style="73" hidden="1" customWidth="1"/>
    <col min="7" max="7" width="80.1796875" style="73" customWidth="1"/>
  </cols>
  <sheetData>
    <row r="1" spans="1:7" ht="19" thickBot="1">
      <c r="A1" s="10">
        <v>1</v>
      </c>
      <c r="B1" s="226" t="s">
        <v>139</v>
      </c>
      <c r="C1" s="82"/>
      <c r="D1" s="80"/>
      <c r="E1" s="10"/>
      <c r="F1" s="169" t="s">
        <v>187</v>
      </c>
      <c r="G1" s="170" t="s">
        <v>188</v>
      </c>
    </row>
    <row r="2" spans="1:7" ht="26.5" thickBot="1">
      <c r="A2" s="219">
        <v>1.1000000000000001</v>
      </c>
      <c r="B2" s="222" t="s">
        <v>256</v>
      </c>
      <c r="C2" s="8" t="s">
        <v>251</v>
      </c>
      <c r="D2" s="7" t="s">
        <v>252</v>
      </c>
      <c r="E2" s="23" t="s">
        <v>0</v>
      </c>
      <c r="F2" s="72" t="str">
        <f>B2</f>
        <v>Identidad católica: la organización se identifica como un organismo caritativo católico, sigue la doctrina social católica y observa el derecho canónico</v>
      </c>
      <c r="G2" s="72" t="str">
        <f>F2</f>
        <v>Identidad católica: la organización se identifica como un organismo caritativo católico, sigue la doctrina social católica y observa el derecho canónico</v>
      </c>
    </row>
    <row r="3" spans="1:7" ht="26.5" thickBot="1">
      <c r="A3" s="218" t="s">
        <v>1</v>
      </c>
      <c r="B3" s="223" t="s">
        <v>140</v>
      </c>
      <c r="C3" s="88"/>
      <c r="D3" s="89"/>
      <c r="E3" s="2" t="s">
        <v>1</v>
      </c>
      <c r="F3" s="154"/>
      <c r="G3" s="154"/>
    </row>
    <row r="4" spans="1:7" ht="26.5" thickBot="1">
      <c r="A4" s="218" t="s">
        <v>2</v>
      </c>
      <c r="B4" s="223" t="s">
        <v>253</v>
      </c>
      <c r="C4" s="88"/>
      <c r="D4" s="89"/>
      <c r="E4" s="2" t="s">
        <v>2</v>
      </c>
      <c r="F4" s="155"/>
      <c r="G4" s="155"/>
    </row>
    <row r="5" spans="1:7" ht="26.5" thickBot="1">
      <c r="A5" s="220">
        <v>1.2</v>
      </c>
      <c r="B5" s="222" t="s">
        <v>254</v>
      </c>
      <c r="C5" s="8" t="str">
        <f>+C2</f>
        <v>Puntuación</v>
      </c>
      <c r="D5" s="7" t="str">
        <f>+D2</f>
        <v>Iniciales</v>
      </c>
      <c r="E5" s="1" t="s">
        <v>3</v>
      </c>
      <c r="F5" s="72" t="str">
        <f>B5</f>
        <v>Legislación local: la organización actúa de acuerdo con las leyes y requisitos legales aplicables en el país donde esté registrada</v>
      </c>
      <c r="G5" s="72" t="str">
        <f>F5</f>
        <v>Legislación local: la organización actúa de acuerdo con las leyes y requisitos legales aplicables en el país donde esté registrada</v>
      </c>
    </row>
    <row r="6" spans="1:7" ht="26.5" thickBot="1">
      <c r="A6" s="218" t="s">
        <v>4</v>
      </c>
      <c r="B6" s="223" t="s">
        <v>141</v>
      </c>
      <c r="C6" s="88"/>
      <c r="D6" s="89"/>
      <c r="E6" s="2" t="s">
        <v>4</v>
      </c>
      <c r="F6" s="154"/>
      <c r="G6" s="154"/>
    </row>
    <row r="7" spans="1:7" ht="26.5" thickBot="1">
      <c r="A7" s="218" t="s">
        <v>5</v>
      </c>
      <c r="B7" s="223" t="s">
        <v>142</v>
      </c>
      <c r="C7" s="88"/>
      <c r="D7" s="89"/>
      <c r="E7" s="2" t="s">
        <v>5</v>
      </c>
      <c r="F7" s="155"/>
      <c r="G7" s="155"/>
    </row>
    <row r="8" spans="1:7" ht="26.5" thickBot="1">
      <c r="A8" s="220">
        <v>1.3</v>
      </c>
      <c r="B8" s="222" t="s">
        <v>257</v>
      </c>
      <c r="C8" s="8" t="str">
        <f>+C2</f>
        <v>Puntuación</v>
      </c>
      <c r="D8" s="8" t="str">
        <f>+D2</f>
        <v>Iniciales</v>
      </c>
      <c r="E8" s="1" t="s">
        <v>6</v>
      </c>
      <c r="F8" s="72" t="str">
        <f>B8</f>
        <v>Ética y conducta del personal: la organización respeta el Código de ética y al Código de conducta para el personal de Caritas Internationalis</v>
      </c>
      <c r="G8" s="72" t="str">
        <f>F8</f>
        <v>Ética y conducta del personal: la organización respeta el Código de ética y al Código de conducta para el personal de Caritas Internationalis</v>
      </c>
    </row>
    <row r="9" spans="1:7" ht="26.5" thickBot="1">
      <c r="A9" s="218" t="s">
        <v>7</v>
      </c>
      <c r="B9" s="223" t="s">
        <v>345</v>
      </c>
      <c r="C9" s="88"/>
      <c r="D9" s="89"/>
      <c r="E9" s="2" t="s">
        <v>7</v>
      </c>
      <c r="F9" s="156"/>
      <c r="G9" s="156"/>
    </row>
    <row r="10" spans="1:7" ht="26.5" thickBot="1">
      <c r="A10" s="218" t="s">
        <v>8</v>
      </c>
      <c r="B10" s="223" t="s">
        <v>143</v>
      </c>
      <c r="C10" s="88"/>
      <c r="D10" s="89"/>
      <c r="E10" s="2" t="s">
        <v>8</v>
      </c>
      <c r="F10" s="157"/>
      <c r="G10" s="157"/>
    </row>
    <row r="11" spans="1:7" ht="15" thickBot="1">
      <c r="A11" s="218" t="s">
        <v>95</v>
      </c>
      <c r="B11" s="223" t="s">
        <v>144</v>
      </c>
      <c r="C11" s="88"/>
      <c r="D11" s="89"/>
      <c r="E11" s="2" t="s">
        <v>95</v>
      </c>
      <c r="F11" s="157"/>
      <c r="G11" s="157"/>
    </row>
    <row r="12" spans="1:7" ht="26.5" thickBot="1">
      <c r="A12" s="220">
        <v>1.4</v>
      </c>
      <c r="B12" s="222" t="s">
        <v>258</v>
      </c>
      <c r="C12" s="8" t="str">
        <f>+C2</f>
        <v>Puntuación</v>
      </c>
      <c r="D12" s="8" t="str">
        <f>+D2</f>
        <v>Iniciales</v>
      </c>
      <c r="E12" s="1" t="s">
        <v>9</v>
      </c>
      <c r="F12" s="72" t="str">
        <f>B12</f>
        <v>Ética humanitaria: la organización está obligada a observar los estándares y principios humanitarios internacionales</v>
      </c>
      <c r="G12" s="72" t="str">
        <f>F12</f>
        <v>Ética humanitaria: la organización está obligada a observar los estándares y principios humanitarios internacionales</v>
      </c>
    </row>
    <row r="13" spans="1:7" ht="15" thickBot="1">
      <c r="A13" s="218" t="s">
        <v>10</v>
      </c>
      <c r="B13" s="223" t="s">
        <v>145</v>
      </c>
      <c r="C13" s="88"/>
      <c r="D13" s="89"/>
      <c r="E13" s="2" t="s">
        <v>10</v>
      </c>
      <c r="F13" s="156"/>
      <c r="G13" s="156"/>
    </row>
    <row r="14" spans="1:7" ht="26.5" thickBot="1">
      <c r="A14" s="219">
        <v>1.5</v>
      </c>
      <c r="B14" s="222" t="s">
        <v>279</v>
      </c>
      <c r="C14" s="8" t="str">
        <f>+C12</f>
        <v>Puntuación</v>
      </c>
      <c r="D14" s="8" t="str">
        <f>+D12</f>
        <v>Iniciales</v>
      </c>
      <c r="E14" s="23" t="s">
        <v>11</v>
      </c>
      <c r="F14" s="72" t="str">
        <f>B14</f>
        <v>Ética medioambiental: la organización garantiza que los recursos naturales se utilicen de manera inteligente, se minimicen los residuos y los proyectos sean respetuosos con el medio ambiente</v>
      </c>
      <c r="G14" s="72" t="str">
        <f>F14</f>
        <v>Ética medioambiental: la organización garantiza que los recursos naturales se utilicen de manera inteligente, se minimicen los residuos y los proyectos sean respetuosos con el medio ambiente</v>
      </c>
    </row>
    <row r="15" spans="1:7" ht="26.5" thickBot="1">
      <c r="A15" s="218" t="s">
        <v>12</v>
      </c>
      <c r="B15" s="223" t="s">
        <v>280</v>
      </c>
      <c r="C15" s="88"/>
      <c r="D15" s="89"/>
      <c r="E15" s="2" t="s">
        <v>12</v>
      </c>
      <c r="F15" s="156"/>
      <c r="G15" s="156"/>
    </row>
    <row r="16" spans="1:7" ht="15" thickBot="1">
      <c r="A16" s="220">
        <v>1.6</v>
      </c>
      <c r="B16" s="222" t="s">
        <v>264</v>
      </c>
      <c r="C16" s="8" t="str">
        <f>+C14</f>
        <v>Puntuación</v>
      </c>
      <c r="D16" s="8" t="str">
        <f>+D14</f>
        <v>Iniciales</v>
      </c>
      <c r="E16" s="1" t="s">
        <v>13</v>
      </c>
      <c r="F16" s="72" t="str">
        <f>B16</f>
        <v>Principios de la cooperación: la organización observa los principios de la cooperación fraterna de CI</v>
      </c>
      <c r="G16" s="72" t="str">
        <f>F16</f>
        <v>Principios de la cooperación: la organización observa los principios de la cooperación fraterna de CI</v>
      </c>
    </row>
    <row r="17" spans="1:7" ht="15" thickBot="1">
      <c r="A17" s="218" t="s">
        <v>14</v>
      </c>
      <c r="B17" s="224" t="s">
        <v>281</v>
      </c>
      <c r="C17" s="88"/>
      <c r="D17" s="89"/>
      <c r="E17" s="2" t="s">
        <v>14</v>
      </c>
      <c r="F17" s="154"/>
      <c r="G17" s="154"/>
    </row>
    <row r="18" spans="1:7" ht="15" thickBot="1">
      <c r="A18" s="218" t="s">
        <v>15</v>
      </c>
      <c r="B18" s="224" t="s">
        <v>146</v>
      </c>
      <c r="C18" s="88"/>
      <c r="D18" s="89"/>
      <c r="E18" s="2" t="s">
        <v>15</v>
      </c>
      <c r="F18" s="155"/>
      <c r="G18" s="155"/>
    </row>
    <row r="19" spans="1:7" ht="39.5" thickBot="1">
      <c r="A19" s="220">
        <v>1.7</v>
      </c>
      <c r="B19" s="222" t="s">
        <v>282</v>
      </c>
      <c r="C19" s="8" t="str">
        <f>+C16</f>
        <v>Puntuación</v>
      </c>
      <c r="D19" s="8" t="str">
        <f>+D16</f>
        <v>Iniciales</v>
      </c>
      <c r="E19" s="1" t="s">
        <v>16</v>
      </c>
      <c r="F19" s="72" t="str">
        <f>B19</f>
        <v>Procedimiento de reclamaciones: la organización cuenta con un mecanismo adecuado y seguro para la tramitación de reclamaciones, que se comunica de manera formal y pública como una manera de facilitar observaciones</v>
      </c>
      <c r="G19" s="72" t="str">
        <f>F19</f>
        <v>Procedimiento de reclamaciones: la organización cuenta con un mecanismo adecuado y seguro para la tramitación de reclamaciones, que se comunica de manera formal y pública como una manera de facilitar observaciones</v>
      </c>
    </row>
    <row r="20" spans="1:7" ht="26.5" thickBot="1">
      <c r="A20" s="218" t="s">
        <v>17</v>
      </c>
      <c r="B20" s="223" t="s">
        <v>346</v>
      </c>
      <c r="C20" s="88"/>
      <c r="D20" s="89"/>
      <c r="E20" s="2" t="s">
        <v>17</v>
      </c>
      <c r="F20" s="156"/>
      <c r="G20" s="156"/>
    </row>
    <row r="21" spans="1:7" ht="28.5" customHeight="1" thickBot="1">
      <c r="A21" s="218" t="s">
        <v>18</v>
      </c>
      <c r="B21" s="223" t="s">
        <v>347</v>
      </c>
      <c r="C21" s="88"/>
      <c r="D21" s="89"/>
      <c r="E21" s="2" t="s">
        <v>18</v>
      </c>
      <c r="F21" s="155"/>
      <c r="G21" s="155"/>
    </row>
    <row r="22" spans="1:7" ht="26.5" thickBot="1">
      <c r="A22" s="220">
        <v>1.8</v>
      </c>
      <c r="B22" s="225" t="s">
        <v>147</v>
      </c>
      <c r="C22" s="8" t="str">
        <f>+C19</f>
        <v>Puntuación</v>
      </c>
      <c r="D22" s="8" t="str">
        <f>+D19</f>
        <v>Iniciales</v>
      </c>
      <c r="E22" s="1" t="s">
        <v>19</v>
      </c>
      <c r="F22" s="72" t="str">
        <f>B22</f>
        <v>Nivel de implementación: la organización anima a las Caritas diocesanas a observar estos Estándares de Gestión</v>
      </c>
      <c r="G22" s="72" t="str">
        <f>F22</f>
        <v>Nivel de implementación: la organización anima a las Caritas diocesanas a observar estos Estándares de Gestión</v>
      </c>
    </row>
    <row r="23" spans="1:7" ht="15" thickBot="1">
      <c r="A23" s="218" t="s">
        <v>20</v>
      </c>
      <c r="B23" s="224" t="s">
        <v>148</v>
      </c>
      <c r="C23" s="88"/>
      <c r="D23" s="89"/>
      <c r="E23" s="2" t="s">
        <v>20</v>
      </c>
      <c r="F23" s="155"/>
      <c r="G23" s="155"/>
    </row>
    <row r="24" spans="1:7" ht="19" thickBot="1">
      <c r="A24" s="10">
        <v>2</v>
      </c>
      <c r="B24" s="226" t="s">
        <v>266</v>
      </c>
      <c r="C24" s="82"/>
      <c r="D24" s="80"/>
      <c r="E24" s="10"/>
      <c r="F24" s="92"/>
      <c r="G24" s="92"/>
    </row>
    <row r="25" spans="1:7" ht="26.5" thickBot="1">
      <c r="A25" s="219">
        <v>2.1</v>
      </c>
      <c r="B25" s="222" t="s">
        <v>309</v>
      </c>
      <c r="C25" s="8" t="str">
        <f>+C22</f>
        <v>Puntuación</v>
      </c>
      <c r="D25" s="8" t="str">
        <f>+D22</f>
        <v>Iniciales</v>
      </c>
      <c r="E25" s="23" t="s">
        <v>21</v>
      </c>
      <c r="F25" s="72" t="str">
        <f>B25</f>
        <v>Constitución: la organización cuenta con documentos pertinentes a su constitución que hacen referencia a los valores de Caritas</v>
      </c>
      <c r="G25" s="72" t="str">
        <f>F25</f>
        <v>Constitución: la organización cuenta con documentos pertinentes a su constitución que hacen referencia a los valores de Caritas</v>
      </c>
    </row>
    <row r="26" spans="1:7" ht="15" thickBot="1">
      <c r="A26" s="218" t="s">
        <v>22</v>
      </c>
      <c r="B26" s="224" t="s">
        <v>149</v>
      </c>
      <c r="C26" s="88"/>
      <c r="D26" s="89"/>
      <c r="E26" s="2" t="s">
        <v>22</v>
      </c>
      <c r="F26" s="154"/>
      <c r="G26" s="154"/>
    </row>
    <row r="27" spans="1:7" ht="26.5" thickBot="1">
      <c r="A27" s="219">
        <v>2.2000000000000002</v>
      </c>
      <c r="B27" s="222" t="s">
        <v>310</v>
      </c>
      <c r="C27" s="8" t="str">
        <f>+C25</f>
        <v>Puntuación</v>
      </c>
      <c r="D27" s="8" t="str">
        <f>+D25</f>
        <v>Iniciales</v>
      </c>
      <c r="E27" s="23" t="s">
        <v>23</v>
      </c>
      <c r="F27" s="72" t="str">
        <f>B27</f>
        <v>Estructuras directivas: el rol y las responsabilidades de los órganos de gobernanza están claramente definidos</v>
      </c>
      <c r="G27" s="72" t="str">
        <f>F27</f>
        <v>Estructuras directivas: el rol y las responsabilidades de los órganos de gobernanza están claramente definidos</v>
      </c>
    </row>
    <row r="28" spans="1:7" ht="39.5" thickBot="1">
      <c r="A28" s="218" t="s">
        <v>24</v>
      </c>
      <c r="B28" s="224" t="s">
        <v>150</v>
      </c>
      <c r="C28" s="88"/>
      <c r="D28" s="89"/>
      <c r="E28" s="2" t="s">
        <v>24</v>
      </c>
      <c r="F28" s="154"/>
      <c r="G28" s="154"/>
    </row>
    <row r="29" spans="1:7" ht="39.5" thickBot="1">
      <c r="A29" s="218" t="s">
        <v>25</v>
      </c>
      <c r="B29" s="224" t="s">
        <v>283</v>
      </c>
      <c r="C29" s="88"/>
      <c r="D29" s="89"/>
      <c r="E29" s="2" t="s">
        <v>25</v>
      </c>
      <c r="F29" s="155"/>
      <c r="G29" s="155"/>
    </row>
    <row r="30" spans="1:7" ht="26.5" thickBot="1">
      <c r="A30" s="218" t="s">
        <v>26</v>
      </c>
      <c r="B30" s="224" t="s">
        <v>284</v>
      </c>
      <c r="C30" s="88"/>
      <c r="D30" s="89"/>
      <c r="E30" s="2" t="s">
        <v>26</v>
      </c>
      <c r="F30" s="155"/>
      <c r="G30" s="155"/>
    </row>
    <row r="31" spans="1:7" ht="39.5" thickBot="1">
      <c r="A31" s="220">
        <v>2.2999999999999998</v>
      </c>
      <c r="B31" s="222" t="s">
        <v>285</v>
      </c>
      <c r="C31" s="8" t="str">
        <f>+C27</f>
        <v>Puntuación</v>
      </c>
      <c r="D31" s="8" t="str">
        <f>+D27</f>
        <v>Iniciales</v>
      </c>
      <c r="E31" s="1" t="s">
        <v>27</v>
      </c>
      <c r="F31" s="72" t="str">
        <f>B31</f>
        <v>Liderazgo y administración general: el liderazgo ejecutivo fomenta una implementación efectiva y eficaz, según la visión y misión de la organización, y desarrolla nuevas visiones y estrategias, según lo requieran las circunstancias y/o oportunidades cambiantes</v>
      </c>
      <c r="G31" s="72" t="str">
        <f>F31</f>
        <v>Liderazgo y administración general: el liderazgo ejecutivo fomenta una implementación efectiva y eficaz, según la visión y misión de la organización, y desarrolla nuevas visiones y estrategias, según lo requieran las circunstancias y/o oportunidades cambiantes</v>
      </c>
    </row>
    <row r="32" spans="1:7" ht="26.5" thickBot="1">
      <c r="A32" s="218" t="s">
        <v>28</v>
      </c>
      <c r="B32" s="224" t="s">
        <v>286</v>
      </c>
      <c r="C32" s="88"/>
      <c r="D32" s="89"/>
      <c r="E32" s="2" t="s">
        <v>28</v>
      </c>
      <c r="F32" s="154"/>
      <c r="G32" s="154"/>
    </row>
    <row r="33" spans="1:7" ht="26.5" thickBot="1">
      <c r="A33" s="218" t="s">
        <v>29</v>
      </c>
      <c r="B33" s="224" t="s">
        <v>287</v>
      </c>
      <c r="C33" s="88"/>
      <c r="D33" s="89"/>
      <c r="E33" s="2" t="s">
        <v>29</v>
      </c>
      <c r="F33" s="155"/>
      <c r="G33" s="155"/>
    </row>
    <row r="34" spans="1:7" ht="26.5" thickBot="1">
      <c r="A34" s="220">
        <v>2.4</v>
      </c>
      <c r="B34" s="222" t="s">
        <v>288</v>
      </c>
      <c r="C34" s="8" t="str">
        <f>+C31</f>
        <v>Puntuación</v>
      </c>
      <c r="D34" s="8" t="str">
        <f>+D31</f>
        <v>Iniciales</v>
      </c>
      <c r="E34" s="1" t="s">
        <v>30</v>
      </c>
      <c r="F34" s="72" t="str">
        <f>B34</f>
        <v>Gestión de recursos humanos: la organización administra sus recursos humanos según lo estipulado en el reglamento y procedimientos que conoce todo el personal</v>
      </c>
      <c r="G34" s="72" t="str">
        <f>F34</f>
        <v>Gestión de recursos humanos: la organización administra sus recursos humanos según lo estipulado en el reglamento y procedimientos que conoce todo el personal</v>
      </c>
    </row>
    <row r="35" spans="1:7" ht="15" thickBot="1">
      <c r="A35" s="218" t="s">
        <v>31</v>
      </c>
      <c r="B35" s="224" t="s">
        <v>151</v>
      </c>
      <c r="C35" s="88"/>
      <c r="D35" s="89"/>
      <c r="E35" s="2" t="s">
        <v>31</v>
      </c>
      <c r="F35" s="154"/>
      <c r="G35" s="154"/>
    </row>
    <row r="36" spans="1:7" ht="26.5" thickBot="1">
      <c r="A36" s="218" t="s">
        <v>32</v>
      </c>
      <c r="B36" s="224" t="s">
        <v>289</v>
      </c>
      <c r="C36" s="88"/>
      <c r="D36" s="89"/>
      <c r="E36" s="2" t="s">
        <v>32</v>
      </c>
      <c r="F36" s="155"/>
      <c r="G36" s="155"/>
    </row>
    <row r="37" spans="1:7" ht="44" customHeight="1" thickBot="1">
      <c r="A37" s="218" t="s">
        <v>33</v>
      </c>
      <c r="B37" s="224" t="s">
        <v>348</v>
      </c>
      <c r="C37" s="88"/>
      <c r="D37" s="89"/>
      <c r="E37" s="2" t="s">
        <v>33</v>
      </c>
      <c r="F37" s="155"/>
      <c r="G37" s="155"/>
    </row>
    <row r="38" spans="1:7" ht="26.5" thickBot="1">
      <c r="A38" s="221" t="s">
        <v>34</v>
      </c>
      <c r="B38" s="223" t="s">
        <v>369</v>
      </c>
      <c r="C38" s="88"/>
      <c r="D38" s="89"/>
      <c r="E38" s="70" t="s">
        <v>34</v>
      </c>
      <c r="F38" s="157"/>
      <c r="G38" s="157"/>
    </row>
    <row r="39" spans="1:7" ht="26.5" thickBot="1">
      <c r="A39" s="218" t="s">
        <v>35</v>
      </c>
      <c r="B39" s="223" t="s">
        <v>349</v>
      </c>
      <c r="C39" s="88"/>
      <c r="D39" s="89"/>
      <c r="E39" s="2" t="s">
        <v>35</v>
      </c>
      <c r="F39" s="157"/>
      <c r="G39" s="157"/>
    </row>
    <row r="40" spans="1:7" ht="26.5" thickBot="1">
      <c r="A40" s="218" t="s">
        <v>36</v>
      </c>
      <c r="B40" s="224" t="s">
        <v>290</v>
      </c>
      <c r="C40" s="88"/>
      <c r="D40" s="89"/>
      <c r="E40" s="2" t="s">
        <v>36</v>
      </c>
      <c r="F40" s="155"/>
      <c r="G40" s="155"/>
    </row>
    <row r="41" spans="1:7" ht="26.5" thickBot="1">
      <c r="A41" s="218" t="s">
        <v>37</v>
      </c>
      <c r="B41" s="224" t="s">
        <v>152</v>
      </c>
      <c r="C41" s="88"/>
      <c r="D41" s="89"/>
      <c r="E41" s="2" t="s">
        <v>37</v>
      </c>
      <c r="F41" s="155"/>
      <c r="G41" s="155"/>
    </row>
    <row r="42" spans="1:7" ht="26.5" thickBot="1">
      <c r="A42" s="218" t="s">
        <v>38</v>
      </c>
      <c r="B42" s="224" t="s">
        <v>153</v>
      </c>
      <c r="C42" s="88"/>
      <c r="D42" s="89"/>
      <c r="E42" s="2" t="s">
        <v>38</v>
      </c>
      <c r="F42" s="155"/>
      <c r="G42" s="155"/>
    </row>
    <row r="43" spans="1:7" ht="26.5" thickBot="1">
      <c r="A43" s="218" t="s">
        <v>97</v>
      </c>
      <c r="B43" s="224" t="s">
        <v>154</v>
      </c>
      <c r="C43" s="88"/>
      <c r="D43" s="89"/>
      <c r="E43" s="2" t="s">
        <v>97</v>
      </c>
      <c r="F43" s="155"/>
      <c r="G43" s="155"/>
    </row>
    <row r="44" spans="1:7" ht="26.5" thickBot="1">
      <c r="A44" s="218" t="s">
        <v>96</v>
      </c>
      <c r="B44" s="223" t="s">
        <v>291</v>
      </c>
      <c r="C44" s="88"/>
      <c r="D44" s="89"/>
      <c r="E44" s="2" t="s">
        <v>96</v>
      </c>
      <c r="F44" s="157"/>
      <c r="G44" s="157"/>
    </row>
    <row r="45" spans="1:7" ht="26.5" thickBot="1">
      <c r="A45" s="220">
        <v>2.5</v>
      </c>
      <c r="B45" s="222" t="s">
        <v>155</v>
      </c>
      <c r="C45" s="8" t="str">
        <f>+C34</f>
        <v>Puntuación</v>
      </c>
      <c r="D45" s="8" t="str">
        <f>+D34</f>
        <v>Iniciales</v>
      </c>
      <c r="E45" s="1" t="s">
        <v>39</v>
      </c>
      <c r="F45" s="72" t="str">
        <f>B45</f>
        <v>Plan estratégico: la organización tiene un plan estratégico actualizado, completo, realista y claro que reúne su visión, misión y objetivos específicos</v>
      </c>
      <c r="G45" s="72" t="str">
        <f>F45</f>
        <v>Plan estratégico: la organización tiene un plan estratégico actualizado, completo, realista y claro que reúne su visión, misión y objetivos específicos</v>
      </c>
    </row>
    <row r="46" spans="1:7" ht="26.5" thickBot="1">
      <c r="A46" s="218" t="s">
        <v>40</v>
      </c>
      <c r="B46" s="224" t="s">
        <v>156</v>
      </c>
      <c r="C46" s="88"/>
      <c r="D46" s="89"/>
      <c r="E46" s="2" t="s">
        <v>40</v>
      </c>
      <c r="F46" s="154"/>
      <c r="G46" s="154"/>
    </row>
    <row r="47" spans="1:7" ht="26.5" thickBot="1">
      <c r="A47" s="220">
        <v>2.6</v>
      </c>
      <c r="B47" s="222" t="s">
        <v>157</v>
      </c>
      <c r="C47" s="8" t="str">
        <f>+C45</f>
        <v>Puntuación</v>
      </c>
      <c r="D47" s="8" t="str">
        <f>+D45</f>
        <v>Iniciales</v>
      </c>
      <c r="E47" s="1" t="s">
        <v>41</v>
      </c>
      <c r="F47" s="72" t="str">
        <f>B47</f>
        <v>Estrategia de captación de fondos: la organización tiene un plan de captación de fondos actualizado periódicamente para la movilización de recursos nacionales e internacionales</v>
      </c>
      <c r="G47" s="72" t="str">
        <f>F47</f>
        <v>Estrategia de captación de fondos: la organización tiene un plan de captación de fondos actualizado periódicamente para la movilización de recursos nacionales e internacionales</v>
      </c>
    </row>
    <row r="48" spans="1:7" ht="26.5" thickBot="1">
      <c r="A48" s="218" t="s">
        <v>42</v>
      </c>
      <c r="B48" s="224" t="s">
        <v>158</v>
      </c>
      <c r="C48" s="88"/>
      <c r="D48" s="89"/>
      <c r="E48" s="2" t="s">
        <v>42</v>
      </c>
      <c r="F48" s="154"/>
      <c r="G48" s="154"/>
    </row>
    <row r="49" spans="1:7" ht="26.5" thickBot="1">
      <c r="A49" s="220">
        <v>2.7</v>
      </c>
      <c r="B49" s="222" t="s">
        <v>292</v>
      </c>
      <c r="C49" s="8" t="str">
        <f>+C47</f>
        <v>Puntuación</v>
      </c>
      <c r="D49" s="8" t="str">
        <f>+D47</f>
        <v>Iniciales</v>
      </c>
      <c r="E49" s="1" t="s">
        <v>43</v>
      </c>
      <c r="F49" s="72" t="str">
        <f>B49</f>
        <v>Gestión de riesgos: la organización evalúa de manera regular y meticulosa los riesgos internos y externos que pueden impedirle alcanzar sus objetivos. Existen medidas para reducir estos riesgos</v>
      </c>
      <c r="G49" s="72" t="str">
        <f>F49</f>
        <v>Gestión de riesgos: la organización evalúa de manera regular y meticulosa los riesgos internos y externos que pueden impedirle alcanzar sus objetivos. Existen medidas para reducir estos riesgos</v>
      </c>
    </row>
    <row r="50" spans="1:7" ht="39.5" thickBot="1">
      <c r="A50" s="218" t="s">
        <v>44</v>
      </c>
      <c r="B50" s="223" t="s">
        <v>350</v>
      </c>
      <c r="C50" s="88"/>
      <c r="D50" s="89"/>
      <c r="E50" s="2" t="s">
        <v>44</v>
      </c>
      <c r="F50" s="156"/>
      <c r="G50" s="156"/>
    </row>
    <row r="51" spans="1:7" ht="26.5" thickBot="1">
      <c r="A51" s="221" t="s">
        <v>45</v>
      </c>
      <c r="B51" s="224" t="s">
        <v>293</v>
      </c>
      <c r="C51" s="88"/>
      <c r="D51" s="89"/>
      <c r="E51" s="70" t="s">
        <v>45</v>
      </c>
      <c r="F51" s="155"/>
      <c r="G51" s="155"/>
    </row>
    <row r="52" spans="1:7" ht="26.5" thickBot="1">
      <c r="A52" s="220">
        <v>2.8</v>
      </c>
      <c r="B52" s="222" t="s">
        <v>294</v>
      </c>
      <c r="C52" s="8" t="str">
        <f>+C49</f>
        <v>Puntuación</v>
      </c>
      <c r="D52" s="8" t="str">
        <f>+D49</f>
        <v>Iniciales</v>
      </c>
      <c r="E52" s="1" t="s">
        <v>46</v>
      </c>
      <c r="F52" s="72" t="str">
        <f>B52</f>
        <v>Aprendizaje institucional: la organización fomenta una cultura en la que el compartir experiencias alimenta la evolución de la organización.</v>
      </c>
      <c r="G52" s="72" t="str">
        <f>F52</f>
        <v>Aprendizaje institucional: la organización fomenta una cultura en la que el compartir experiencias alimenta la evolución de la organización.</v>
      </c>
    </row>
    <row r="53" spans="1:7" ht="26.5" thickBot="1">
      <c r="A53" s="218" t="s">
        <v>47</v>
      </c>
      <c r="B53" s="223" t="s">
        <v>295</v>
      </c>
      <c r="C53" s="88"/>
      <c r="D53" s="89"/>
      <c r="E53" s="2" t="s">
        <v>47</v>
      </c>
      <c r="F53" s="156"/>
      <c r="G53" s="156"/>
    </row>
    <row r="54" spans="1:7" ht="26.5" thickBot="1">
      <c r="A54" s="218" t="s">
        <v>48</v>
      </c>
      <c r="B54" s="224" t="s">
        <v>296</v>
      </c>
      <c r="C54" s="88"/>
      <c r="D54" s="89"/>
      <c r="E54" s="2" t="s">
        <v>48</v>
      </c>
      <c r="F54" s="155"/>
      <c r="G54" s="155"/>
    </row>
    <row r="55" spans="1:7" ht="19" thickBot="1">
      <c r="A55" s="10">
        <v>3</v>
      </c>
      <c r="B55" s="227" t="s">
        <v>267</v>
      </c>
      <c r="C55" s="82"/>
      <c r="D55" s="80"/>
      <c r="E55" s="10"/>
      <c r="F55" s="92"/>
      <c r="G55" s="92"/>
    </row>
    <row r="56" spans="1:7" ht="39.5" thickBot="1">
      <c r="A56" s="220">
        <v>3.1</v>
      </c>
      <c r="B56" s="222" t="s">
        <v>159</v>
      </c>
      <c r="C56" s="8" t="str">
        <f>+C52</f>
        <v>Puntuación</v>
      </c>
      <c r="D56" s="8" t="str">
        <f>+D52</f>
        <v>Iniciales</v>
      </c>
      <c r="E56" s="192">
        <v>3.1</v>
      </c>
      <c r="F56" s="72" t="str">
        <f>B56</f>
        <v>Gestión de proyectos: la organización garantiza que todos los proyectos estén en línea con su visión y misión y se lleven a cabo de acuerdo con las necesidades, vulnerabilidades y capacidades de las comunidades locales.</v>
      </c>
      <c r="G56" s="72" t="str">
        <f>F56</f>
        <v>Gestión de proyectos: la organización garantiza que todos los proyectos estén en línea con su visión y misión y se lleven a cabo de acuerdo con las necesidades, vulnerabilidades y capacidades de las comunidades locales.</v>
      </c>
    </row>
    <row r="57" spans="1:7" ht="26.5" thickBot="1">
      <c r="A57" s="218" t="s">
        <v>50</v>
      </c>
      <c r="B57" s="224" t="s">
        <v>297</v>
      </c>
      <c r="C57" s="88"/>
      <c r="D57" s="89"/>
      <c r="E57" s="2" t="s">
        <v>50</v>
      </c>
      <c r="F57" s="154"/>
      <c r="G57" s="154"/>
    </row>
    <row r="58" spans="1:7" ht="39.5" thickBot="1">
      <c r="A58" s="218" t="s">
        <v>51</v>
      </c>
      <c r="B58" s="224" t="s">
        <v>363</v>
      </c>
      <c r="C58" s="88"/>
      <c r="D58" s="89"/>
      <c r="E58" s="2" t="s">
        <v>51</v>
      </c>
      <c r="F58" s="155"/>
      <c r="G58" s="155"/>
    </row>
    <row r="59" spans="1:7" ht="52.5" thickBot="1">
      <c r="A59" s="218" t="s">
        <v>52</v>
      </c>
      <c r="B59" s="224" t="s">
        <v>160</v>
      </c>
      <c r="C59" s="88"/>
      <c r="D59" s="89"/>
      <c r="E59" s="2" t="s">
        <v>52</v>
      </c>
      <c r="F59" s="155"/>
      <c r="G59" s="155"/>
    </row>
    <row r="60" spans="1:7" ht="26.5" thickBot="1">
      <c r="A60" s="218" t="s">
        <v>53</v>
      </c>
      <c r="B60" s="224" t="s">
        <v>161</v>
      </c>
      <c r="C60" s="88"/>
      <c r="D60" s="89"/>
      <c r="E60" s="2" t="s">
        <v>53</v>
      </c>
      <c r="F60" s="155"/>
      <c r="G60" s="155"/>
    </row>
    <row r="61" spans="1:7" ht="26.5" thickBot="1">
      <c r="A61" s="218" t="s">
        <v>105</v>
      </c>
      <c r="B61" s="224" t="s">
        <v>162</v>
      </c>
      <c r="C61" s="88"/>
      <c r="D61" s="89"/>
      <c r="E61" s="2" t="s">
        <v>105</v>
      </c>
      <c r="F61" s="155"/>
      <c r="G61" s="155"/>
    </row>
    <row r="62" spans="1:7" ht="26.5" thickBot="1">
      <c r="A62" s="218" t="s">
        <v>329</v>
      </c>
      <c r="B62" s="224" t="s">
        <v>356</v>
      </c>
      <c r="C62" s="88"/>
      <c r="D62" s="305"/>
      <c r="E62" s="315" t="s">
        <v>329</v>
      </c>
      <c r="F62" s="306"/>
      <c r="G62" s="306"/>
    </row>
    <row r="63" spans="1:7" ht="26.5" thickBot="1">
      <c r="A63" s="219">
        <v>3.2</v>
      </c>
      <c r="B63" s="222" t="s">
        <v>268</v>
      </c>
      <c r="C63" s="8" t="str">
        <f>+C56</f>
        <v>Puntuación</v>
      </c>
      <c r="D63" s="8" t="str">
        <f>+D56</f>
        <v>Iniciales</v>
      </c>
      <c r="E63" s="193">
        <v>3.2</v>
      </c>
      <c r="F63" s="72" t="str">
        <f>B63</f>
        <v>Calidad de los proyectos: la organización garantiza que todos los proyectos se realicen de acuerdo con normas técnicas apropiadas.</v>
      </c>
      <c r="G63" s="72" t="str">
        <f>F63</f>
        <v>Calidad de los proyectos: la organización garantiza que todos los proyectos se realicen de acuerdo con normas técnicas apropiadas.</v>
      </c>
    </row>
    <row r="64" spans="1:7" ht="39.5" thickBot="1">
      <c r="A64" s="218" t="s">
        <v>55</v>
      </c>
      <c r="B64" s="224" t="s">
        <v>269</v>
      </c>
      <c r="C64" s="88"/>
      <c r="D64" s="89"/>
      <c r="E64" s="2" t="s">
        <v>55</v>
      </c>
      <c r="F64" s="155"/>
      <c r="G64" s="155"/>
    </row>
    <row r="65" spans="1:7" ht="15" thickBot="1">
      <c r="A65" s="218" t="s">
        <v>56</v>
      </c>
      <c r="B65" s="223" t="s">
        <v>163</v>
      </c>
      <c r="C65" s="88"/>
      <c r="D65" s="89"/>
      <c r="E65" s="2" t="s">
        <v>56</v>
      </c>
      <c r="F65" s="157"/>
      <c r="G65" s="157"/>
    </row>
    <row r="66" spans="1:7" ht="26.5" thickBot="1">
      <c r="A66" s="218" t="s">
        <v>57</v>
      </c>
      <c r="B66" s="224" t="s">
        <v>164</v>
      </c>
      <c r="C66" s="88"/>
      <c r="D66" s="89"/>
      <c r="E66" s="2" t="s">
        <v>57</v>
      </c>
      <c r="F66" s="155"/>
      <c r="G66" s="155"/>
    </row>
    <row r="67" spans="1:7" ht="26.5" thickBot="1">
      <c r="A67" s="218" t="s">
        <v>58</v>
      </c>
      <c r="B67" s="224" t="s">
        <v>298</v>
      </c>
      <c r="C67" s="88"/>
      <c r="D67" s="89"/>
      <c r="E67" s="2" t="s">
        <v>58</v>
      </c>
      <c r="F67" s="155"/>
      <c r="G67" s="155"/>
    </row>
    <row r="68" spans="1:7" ht="26.5" thickBot="1">
      <c r="A68" s="218" t="s">
        <v>59</v>
      </c>
      <c r="B68" s="224" t="s">
        <v>165</v>
      </c>
      <c r="C68" s="88"/>
      <c r="D68" s="89"/>
      <c r="E68" s="2" t="s">
        <v>59</v>
      </c>
      <c r="F68" s="155"/>
      <c r="G68" s="155"/>
    </row>
    <row r="69" spans="1:7" ht="39.5" thickBot="1">
      <c r="A69" s="220">
        <v>3.3</v>
      </c>
      <c r="B69" s="222" t="s">
        <v>166</v>
      </c>
      <c r="C69" s="8" t="str">
        <f>+C63</f>
        <v>Puntuación</v>
      </c>
      <c r="D69" s="8" t="str">
        <f>+D63</f>
        <v>Iniciales</v>
      </c>
      <c r="E69" s="192">
        <v>3.3</v>
      </c>
      <c r="F69" s="72" t="str">
        <f>B69</f>
        <v>Planificación financiera: la organización ha traducido sus objetivos estratégicos en planes plurianuales, que se elaboran para alcanzar estos objetivos. En este marco, los presupuestos anuales se aprueban antes del inicio de sus respectivos períodos</v>
      </c>
      <c r="G69" s="72" t="str">
        <f>F69</f>
        <v>Planificación financiera: la organización ha traducido sus objetivos estratégicos en planes plurianuales, que se elaboran para alcanzar estos objetivos. En este marco, los presupuestos anuales se aprueban antes del inicio de sus respectivos períodos</v>
      </c>
    </row>
    <row r="70" spans="1:7" ht="15" thickBot="1">
      <c r="A70" s="218" t="s">
        <v>61</v>
      </c>
      <c r="B70" s="224" t="s">
        <v>167</v>
      </c>
      <c r="C70" s="88"/>
      <c r="D70" s="89"/>
      <c r="E70" s="2" t="s">
        <v>61</v>
      </c>
      <c r="F70" s="154"/>
      <c r="G70" s="154"/>
    </row>
    <row r="71" spans="1:7" ht="26.5" thickBot="1">
      <c r="A71" s="220">
        <v>3.4</v>
      </c>
      <c r="B71" s="222" t="s">
        <v>168</v>
      </c>
      <c r="C71" s="8" t="str">
        <f>+C69</f>
        <v>Puntuación</v>
      </c>
      <c r="D71" s="8" t="str">
        <f>+D69</f>
        <v>Iniciales</v>
      </c>
      <c r="E71" s="192">
        <v>3.4</v>
      </c>
      <c r="F71" s="72" t="str">
        <f>B71</f>
        <v>Gestión financiera: la organización ejerce la custodia de la gestión de sus recursos financieros, al tiempo que garantiza meticulosamente la fiabilidad de su información financiera</v>
      </c>
      <c r="G71" s="72" t="str">
        <f>F71</f>
        <v>Gestión financiera: la organización ejerce la custodia de la gestión de sus recursos financieros, al tiempo que garantiza meticulosamente la fiabilidad de su información financiera</v>
      </c>
    </row>
    <row r="72" spans="1:7" ht="26.5" thickBot="1">
      <c r="A72" s="218" t="s">
        <v>63</v>
      </c>
      <c r="B72" s="224" t="s">
        <v>169</v>
      </c>
      <c r="C72" s="88"/>
      <c r="D72" s="89"/>
      <c r="E72" s="2" t="s">
        <v>63</v>
      </c>
      <c r="F72" s="154"/>
      <c r="G72" s="154"/>
    </row>
    <row r="73" spans="1:7" ht="26.5" thickBot="1">
      <c r="A73" s="218" t="s">
        <v>64</v>
      </c>
      <c r="B73" s="224" t="s">
        <v>272</v>
      </c>
      <c r="C73" s="88"/>
      <c r="D73" s="89"/>
      <c r="E73" s="2" t="s">
        <v>64</v>
      </c>
      <c r="F73" s="155"/>
      <c r="G73" s="155"/>
    </row>
    <row r="74" spans="1:7" ht="26.5" thickBot="1">
      <c r="A74" s="218" t="s">
        <v>106</v>
      </c>
      <c r="B74" s="223" t="s">
        <v>273</v>
      </c>
      <c r="C74" s="88"/>
      <c r="D74" s="89"/>
      <c r="E74" s="2" t="s">
        <v>106</v>
      </c>
      <c r="F74" s="157"/>
      <c r="G74" s="157"/>
    </row>
    <row r="75" spans="1:7" ht="39.5" thickBot="1">
      <c r="A75" s="218" t="s">
        <v>107</v>
      </c>
      <c r="B75" s="224" t="s">
        <v>299</v>
      </c>
      <c r="C75" s="88"/>
      <c r="D75" s="89"/>
      <c r="E75" s="2" t="s">
        <v>107</v>
      </c>
      <c r="F75" s="155"/>
      <c r="G75" s="155"/>
    </row>
    <row r="76" spans="1:7" ht="65.5" thickBot="1">
      <c r="A76" s="218" t="s">
        <v>108</v>
      </c>
      <c r="B76" s="224" t="s">
        <v>300</v>
      </c>
      <c r="C76" s="88"/>
      <c r="D76" s="89"/>
      <c r="E76" s="2" t="s">
        <v>108</v>
      </c>
      <c r="F76" s="154"/>
      <c r="G76" s="154"/>
    </row>
    <row r="77" spans="1:7" ht="52.5" thickBot="1">
      <c r="A77" s="218" t="s">
        <v>109</v>
      </c>
      <c r="B77" s="224" t="s">
        <v>301</v>
      </c>
      <c r="C77" s="88"/>
      <c r="D77" s="89"/>
      <c r="E77" s="2" t="s">
        <v>109</v>
      </c>
      <c r="F77" s="155"/>
      <c r="G77" s="155"/>
    </row>
    <row r="78" spans="1:7" ht="26.5" thickBot="1">
      <c r="A78" s="220">
        <v>3.5</v>
      </c>
      <c r="B78" s="222" t="s">
        <v>170</v>
      </c>
      <c r="C78" s="8" t="str">
        <f>+C71</f>
        <v>Puntuación</v>
      </c>
      <c r="D78" s="8" t="str">
        <f>+D71</f>
        <v>Iniciales</v>
      </c>
      <c r="E78" s="1" t="s">
        <v>65</v>
      </c>
      <c r="F78" s="72" t="str">
        <f>B78</f>
        <v>Política de adquisiciones: la organización tiene y aplica una política de adquisiciones que describe los procedimientos aprobados y la supervisión del proceso de licitación y compra</v>
      </c>
      <c r="G78" s="72" t="str">
        <f>F78</f>
        <v>Política de adquisiciones: la organización tiene y aplica una política de adquisiciones que describe los procedimientos aprobados y la supervisión del proceso de licitación y compra</v>
      </c>
    </row>
    <row r="79" spans="1:7" ht="26.5" thickBot="1">
      <c r="A79" s="218" t="s">
        <v>66</v>
      </c>
      <c r="B79" s="223" t="s">
        <v>302</v>
      </c>
      <c r="C79" s="88"/>
      <c r="D79" s="89"/>
      <c r="E79" s="2" t="s">
        <v>66</v>
      </c>
      <c r="F79" s="156"/>
      <c r="G79" s="156"/>
    </row>
    <row r="80" spans="1:7" ht="52.5" thickBot="1">
      <c r="A80" s="220">
        <v>3.6</v>
      </c>
      <c r="B80" s="222" t="s">
        <v>303</v>
      </c>
      <c r="C80" s="8" t="str">
        <f>+C78</f>
        <v>Puntuación</v>
      </c>
      <c r="D80" s="8" t="str">
        <f>+D78</f>
        <v>Iniciales</v>
      </c>
      <c r="E80" s="1" t="s">
        <v>67</v>
      </c>
      <c r="F80" s="72" t="str">
        <f>B80</f>
        <v>Gestión de activos: la organización demuestra una buena administración de los recursos al garantizar procedimientos adecuados para garantizar la existencia, el mantenimiento y la seguridad de todos los activos de capital, como: inmuebles, parque de vehículos y equipos de tecnología de la información</v>
      </c>
      <c r="G80" s="72" t="str">
        <f>F80</f>
        <v>Gestión de activos: la organización demuestra una buena administración de los recursos al garantizar procedimientos adecuados para garantizar la existencia, el mantenimiento y la seguridad de todos los activos de capital, como: inmuebles, parque de vehículos y equipos de tecnología de la información</v>
      </c>
    </row>
    <row r="81" spans="1:7" ht="26.5" thickBot="1">
      <c r="A81" s="218" t="s">
        <v>68</v>
      </c>
      <c r="B81" s="224" t="s">
        <v>171</v>
      </c>
      <c r="C81" s="88"/>
      <c r="D81" s="89"/>
      <c r="E81" s="2" t="s">
        <v>68</v>
      </c>
      <c r="F81" s="154"/>
      <c r="G81" s="154"/>
    </row>
    <row r="82" spans="1:7" ht="26.5" thickBot="1">
      <c r="A82" s="218" t="s">
        <v>69</v>
      </c>
      <c r="B82" s="224" t="s">
        <v>304</v>
      </c>
      <c r="C82" s="88"/>
      <c r="D82" s="89"/>
      <c r="E82" s="2" t="s">
        <v>69</v>
      </c>
      <c r="F82" s="155"/>
      <c r="G82" s="155"/>
    </row>
    <row r="83" spans="1:7" ht="26.5" thickBot="1">
      <c r="A83" s="218" t="s">
        <v>70</v>
      </c>
      <c r="B83" s="224" t="s">
        <v>172</v>
      </c>
      <c r="C83" s="88"/>
      <c r="D83" s="89"/>
      <c r="E83" s="2" t="s">
        <v>70</v>
      </c>
      <c r="F83" s="155"/>
      <c r="G83" s="155"/>
    </row>
    <row r="84" spans="1:7" ht="26.5" thickBot="1">
      <c r="A84" s="220">
        <v>3.7</v>
      </c>
      <c r="B84" s="222" t="s">
        <v>274</v>
      </c>
      <c r="C84" s="8" t="str">
        <f>+C80</f>
        <v>Puntuación</v>
      </c>
      <c r="D84" s="8" t="str">
        <f>+D80</f>
        <v>Iniciales</v>
      </c>
      <c r="E84" s="1" t="s">
        <v>71</v>
      </c>
      <c r="F84" s="72" t="str">
        <f>B84</f>
        <v>Gestión de fondos: la organización gestiona sus fondos condicionados y de libre disposición según los fines previstos</v>
      </c>
      <c r="G84" s="72" t="str">
        <f>F84</f>
        <v>Gestión de fondos: la organización gestiona sus fondos condicionados y de libre disposición según los fines previstos</v>
      </c>
    </row>
    <row r="85" spans="1:7" ht="39.5" thickBot="1">
      <c r="A85" s="218" t="s">
        <v>72</v>
      </c>
      <c r="B85" s="224" t="s">
        <v>305</v>
      </c>
      <c r="C85" s="88"/>
      <c r="D85" s="89"/>
      <c r="E85" s="2" t="s">
        <v>72</v>
      </c>
      <c r="F85" s="154"/>
      <c r="G85" s="154"/>
    </row>
    <row r="86" spans="1:7" ht="26.5" thickBot="1">
      <c r="A86" s="218" t="s">
        <v>73</v>
      </c>
      <c r="B86" s="224" t="s">
        <v>306</v>
      </c>
      <c r="C86" s="88"/>
      <c r="D86" s="89"/>
      <c r="E86" s="2" t="s">
        <v>73</v>
      </c>
      <c r="F86" s="155"/>
      <c r="G86" s="155"/>
    </row>
    <row r="87" spans="1:7" ht="26.5" thickBot="1">
      <c r="A87" s="219">
        <v>3.8</v>
      </c>
      <c r="B87" s="222" t="s">
        <v>173</v>
      </c>
      <c r="C87" s="8" t="str">
        <f>+C84</f>
        <v>Puntuación</v>
      </c>
      <c r="D87" s="8" t="str">
        <f>+D84</f>
        <v>Iniciales</v>
      </c>
      <c r="E87" s="23" t="s">
        <v>74</v>
      </c>
      <c r="F87" s="72" t="str">
        <f>B87</f>
        <v>Auditorías: los estados financieros anuales de la organización son auditados por un auditor externo, y la organización realiza auditorías internas independientes</v>
      </c>
      <c r="G87" s="72" t="str">
        <f>F87</f>
        <v>Auditorías: los estados financieros anuales de la organización son auditados por un auditor externo, y la organización realiza auditorías internas independientes</v>
      </c>
    </row>
    <row r="88" spans="1:7" ht="39.5" thickBot="1">
      <c r="A88" s="218" t="s">
        <v>75</v>
      </c>
      <c r="B88" s="224" t="s">
        <v>275</v>
      </c>
      <c r="C88" s="88"/>
      <c r="D88" s="89"/>
      <c r="E88" s="2" t="s">
        <v>75</v>
      </c>
      <c r="F88" s="154"/>
      <c r="G88" s="154"/>
    </row>
    <row r="89" spans="1:7" ht="39.5" thickBot="1">
      <c r="A89" s="218" t="s">
        <v>76</v>
      </c>
      <c r="B89" s="224" t="s">
        <v>276</v>
      </c>
      <c r="C89" s="88"/>
      <c r="D89" s="89"/>
      <c r="E89" s="2" t="s">
        <v>76</v>
      </c>
      <c r="F89" s="155"/>
      <c r="G89" s="155"/>
    </row>
    <row r="90" spans="1:7" ht="26.5" thickBot="1">
      <c r="A90" s="218" t="s">
        <v>77</v>
      </c>
      <c r="B90" s="224" t="s">
        <v>174</v>
      </c>
      <c r="C90" s="88"/>
      <c r="D90" s="89"/>
      <c r="E90" s="2" t="s">
        <v>77</v>
      </c>
      <c r="F90" s="155"/>
      <c r="G90" s="155"/>
    </row>
    <row r="91" spans="1:7" s="14" customFormat="1" ht="19" thickBot="1">
      <c r="A91" s="10">
        <v>4</v>
      </c>
      <c r="B91" s="227" t="s">
        <v>175</v>
      </c>
      <c r="C91" s="83"/>
      <c r="D91" s="81"/>
      <c r="E91" s="10"/>
      <c r="F91" s="92"/>
      <c r="G91" s="92"/>
    </row>
    <row r="92" spans="1:7" ht="39.5" thickBot="1">
      <c r="A92" s="220">
        <v>4.0999999999999996</v>
      </c>
      <c r="B92" s="222" t="s">
        <v>367</v>
      </c>
      <c r="C92" s="8" t="str">
        <f>+C87</f>
        <v>Puntuación</v>
      </c>
      <c r="D92" s="8" t="str">
        <f>+D87</f>
        <v>Iniciales</v>
      </c>
      <c r="E92" s="192">
        <v>4.0999999999999996</v>
      </c>
      <c r="F92" s="72" t="str">
        <f>B92</f>
        <v>Política y sistemas de salvaguardia: la organización se atiene a las Normas de Caritas Internationalis para la salvaguardia de menores y adultos vulnerables y dispone de un sistema claro y transparente para prevenir, abordar y responder a los problemas vinculados a la salvaguardia</v>
      </c>
      <c r="G92" s="72" t="str">
        <f>F92</f>
        <v>Política y sistemas de salvaguardia: la organización se atiene a las Normas de Caritas Internationalis para la salvaguardia de menores y adultos vulnerables y dispone de un sistema claro y transparente para prevenir, abordar y responder a los problemas vinculados a la salvaguardia</v>
      </c>
    </row>
    <row r="93" spans="1:7" ht="26.5" thickBot="1">
      <c r="A93" s="218" t="s">
        <v>79</v>
      </c>
      <c r="B93" s="224" t="s">
        <v>351</v>
      </c>
      <c r="C93" s="88"/>
      <c r="D93" s="89"/>
      <c r="E93" s="2" t="s">
        <v>79</v>
      </c>
      <c r="F93" s="154"/>
      <c r="G93" s="154"/>
    </row>
    <row r="94" spans="1:7" ht="39.5" thickBot="1">
      <c r="A94" s="218" t="s">
        <v>330</v>
      </c>
      <c r="B94" s="224" t="s">
        <v>352</v>
      </c>
      <c r="C94" s="88"/>
      <c r="D94" s="305"/>
      <c r="E94" s="2" t="s">
        <v>330</v>
      </c>
      <c r="F94" s="307"/>
      <c r="G94" s="307"/>
    </row>
    <row r="95" spans="1:7" ht="26.5" thickBot="1">
      <c r="A95" s="218" t="s">
        <v>331</v>
      </c>
      <c r="B95" s="224" t="s">
        <v>353</v>
      </c>
      <c r="C95" s="88"/>
      <c r="D95" s="305"/>
      <c r="E95" s="2" t="s">
        <v>331</v>
      </c>
      <c r="F95" s="307"/>
      <c r="G95" s="307"/>
    </row>
    <row r="96" spans="1:7" ht="39.5" thickBot="1">
      <c r="A96" s="218" t="s">
        <v>332</v>
      </c>
      <c r="B96" s="224" t="s">
        <v>430</v>
      </c>
      <c r="C96" s="88"/>
      <c r="D96" s="305"/>
      <c r="E96" s="2" t="s">
        <v>332</v>
      </c>
      <c r="F96" s="307"/>
      <c r="G96" s="307"/>
    </row>
    <row r="97" spans="1:7" ht="26.5" thickBot="1">
      <c r="A97" s="219">
        <v>4.2</v>
      </c>
      <c r="B97" s="222" t="s">
        <v>368</v>
      </c>
      <c r="C97" s="8" t="str">
        <f>+C92</f>
        <v>Puntuación</v>
      </c>
      <c r="D97" s="8" t="str">
        <f>+D92</f>
        <v>Iniciales</v>
      </c>
      <c r="E97" s="192">
        <v>4.2</v>
      </c>
      <c r="F97" s="72" t="str">
        <f>B97</f>
        <v>Transparencia y rendición de cuentas: existen mecanismos sistemáticos y transparentes para asegurar que la organización rinda cuentas a las comunidades a las que sirve</v>
      </c>
      <c r="G97" s="72" t="str">
        <f>F97</f>
        <v>Transparencia y rendición de cuentas: existen mecanismos sistemáticos y transparentes para asegurar que la organización rinda cuentas a las comunidades a las que sirve</v>
      </c>
    </row>
    <row r="98" spans="1:7" ht="52.5" thickBot="1">
      <c r="A98" s="218" t="s">
        <v>81</v>
      </c>
      <c r="B98" s="224" t="s">
        <v>277</v>
      </c>
      <c r="C98" s="88"/>
      <c r="D98" s="89"/>
      <c r="E98" s="2" t="s">
        <v>81</v>
      </c>
      <c r="F98" s="154"/>
      <c r="G98" s="154"/>
    </row>
    <row r="99" spans="1:7" ht="39.5" thickBot="1">
      <c r="A99" s="218" t="s">
        <v>111</v>
      </c>
      <c r="B99" s="224" t="s">
        <v>354</v>
      </c>
      <c r="C99" s="88"/>
      <c r="D99" s="89"/>
      <c r="E99" s="2" t="s">
        <v>111</v>
      </c>
      <c r="F99" s="155"/>
      <c r="G99" s="155"/>
    </row>
    <row r="100" spans="1:7" ht="26.5" thickBot="1">
      <c r="A100" s="220">
        <v>4.3</v>
      </c>
      <c r="B100" s="222" t="s">
        <v>176</v>
      </c>
      <c r="C100" s="8" t="str">
        <f>+C97</f>
        <v>Puntuación</v>
      </c>
      <c r="D100" s="8" t="str">
        <f>+D97</f>
        <v>Iniciales</v>
      </c>
      <c r="E100" s="1" t="s">
        <v>82</v>
      </c>
      <c r="F100" s="72" t="str">
        <f>B100</f>
        <v>Incidencia: la organización participa en actividades de incidencia nacional e internacional, dentro de los límites establecidos por la autoridad eclesiástica competente</v>
      </c>
      <c r="G100" s="72" t="str">
        <f>F100</f>
        <v>Incidencia: la organización participa en actividades de incidencia nacional e internacional, dentro de los límites establecidos por la autoridad eclesiástica competente</v>
      </c>
    </row>
    <row r="101" spans="1:7" ht="65.5" thickBot="1">
      <c r="A101" s="218" t="s">
        <v>83</v>
      </c>
      <c r="B101" s="224" t="s">
        <v>307</v>
      </c>
      <c r="C101" s="88"/>
      <c r="D101" s="89"/>
      <c r="E101" s="2" t="s">
        <v>83</v>
      </c>
      <c r="F101" s="154"/>
      <c r="G101" s="154"/>
    </row>
    <row r="102" spans="1:7" ht="26.5" thickBot="1">
      <c r="A102" s="218" t="s">
        <v>84</v>
      </c>
      <c r="B102" s="224" t="s">
        <v>177</v>
      </c>
      <c r="C102" s="88"/>
      <c r="D102" s="89"/>
      <c r="E102" s="2" t="s">
        <v>84</v>
      </c>
      <c r="F102" s="155"/>
      <c r="G102" s="155"/>
    </row>
    <row r="103" spans="1:7" ht="15" thickBot="1">
      <c r="A103" s="220">
        <v>4.4000000000000004</v>
      </c>
      <c r="B103" s="222" t="s">
        <v>178</v>
      </c>
      <c r="C103" s="8" t="str">
        <f>+C100</f>
        <v>Puntuación</v>
      </c>
      <c r="D103" s="8" t="str">
        <f>+D100</f>
        <v>Iniciales</v>
      </c>
      <c r="E103" s="1" t="s">
        <v>85</v>
      </c>
      <c r="F103" s="72" t="str">
        <f>B103</f>
        <v>Interacción con la población: participación de las comunidades de base y parroquiales</v>
      </c>
      <c r="G103" s="72" t="str">
        <f>F103</f>
        <v>Interacción con la población: participación de las comunidades de base y parroquiales</v>
      </c>
    </row>
    <row r="104" spans="1:7" ht="15" thickBot="1">
      <c r="A104" s="218" t="s">
        <v>86</v>
      </c>
      <c r="B104" s="224" t="s">
        <v>179</v>
      </c>
      <c r="C104" s="88"/>
      <c r="D104" s="89"/>
      <c r="E104" s="2" t="s">
        <v>86</v>
      </c>
      <c r="F104" s="154"/>
      <c r="G104" s="154"/>
    </row>
    <row r="105" spans="1:7" ht="29.5" customHeight="1" thickBot="1">
      <c r="A105" s="220">
        <v>4.5</v>
      </c>
      <c r="B105" s="222" t="s">
        <v>180</v>
      </c>
      <c r="C105" s="8" t="str">
        <f>+C103</f>
        <v>Puntuación</v>
      </c>
      <c r="D105" s="8" t="str">
        <f>+D103</f>
        <v>Iniciales</v>
      </c>
      <c r="E105" s="1" t="s">
        <v>87</v>
      </c>
      <c r="F105" s="72" t="str">
        <f>B105</f>
        <v>Trabajo en red: la organización participa proactivamente en redes sectoriales y temáticas</v>
      </c>
      <c r="G105" s="72" t="str">
        <f>F105</f>
        <v>Trabajo en red: la organización participa proactivamente en redes sectoriales y temáticas</v>
      </c>
    </row>
    <row r="106" spans="1:7" ht="39.5" thickBot="1">
      <c r="A106" s="218" t="s">
        <v>88</v>
      </c>
      <c r="B106" s="224" t="s">
        <v>181</v>
      </c>
      <c r="C106" s="88"/>
      <c r="D106" s="89"/>
      <c r="E106" s="2" t="s">
        <v>88</v>
      </c>
      <c r="F106" s="154"/>
      <c r="G106" s="154"/>
    </row>
    <row r="107" spans="1:7" ht="26.5" thickBot="1">
      <c r="A107" s="219">
        <v>4.5999999999999996</v>
      </c>
      <c r="B107" s="222" t="s">
        <v>182</v>
      </c>
      <c r="C107" s="8" t="str">
        <f>+C105</f>
        <v>Puntuación</v>
      </c>
      <c r="D107" s="8" t="str">
        <f>+D105</f>
        <v>Iniciales</v>
      </c>
      <c r="E107" s="23" t="s">
        <v>89</v>
      </c>
      <c r="F107" s="72" t="str">
        <f>B107</f>
        <v>Intercambio de información: la organización se comunica con las partes interesadas de manera ordenada y transparente sobre su trabajo y desempeño</v>
      </c>
      <c r="G107" s="72" t="str">
        <f>F107</f>
        <v>Intercambio de información: la organización se comunica con las partes interesadas de manera ordenada y transparente sobre su trabajo y desempeño</v>
      </c>
    </row>
    <row r="108" spans="1:7" ht="26.5" thickBot="1">
      <c r="A108" s="218" t="s">
        <v>90</v>
      </c>
      <c r="B108" s="224" t="s">
        <v>308</v>
      </c>
      <c r="C108" s="88"/>
      <c r="D108" s="89"/>
      <c r="E108" s="2" t="s">
        <v>90</v>
      </c>
      <c r="F108" s="154"/>
      <c r="G108" s="154"/>
    </row>
    <row r="109" spans="1:7" ht="39.5" thickBot="1">
      <c r="A109" s="218" t="s">
        <v>112</v>
      </c>
      <c r="B109" s="224" t="s">
        <v>183</v>
      </c>
      <c r="C109" s="88"/>
      <c r="D109" s="89"/>
      <c r="E109" s="2" t="s">
        <v>112</v>
      </c>
      <c r="F109" s="154"/>
      <c r="G109" s="154"/>
    </row>
    <row r="110" spans="1:7" ht="15" thickBot="1">
      <c r="A110" s="220">
        <v>4.7</v>
      </c>
      <c r="B110" s="222" t="s">
        <v>184</v>
      </c>
      <c r="C110" s="8" t="str">
        <f>+C107</f>
        <v>Puntuación</v>
      </c>
      <c r="D110" s="8" t="str">
        <f>+D107</f>
        <v>Iniciales</v>
      </c>
      <c r="E110" s="1" t="s">
        <v>91</v>
      </c>
      <c r="F110" s="72" t="str">
        <f>B110</f>
        <v>Protección de datos: la organización es responsable de proteger y salvaguardar los datos</v>
      </c>
      <c r="G110" s="72" t="str">
        <f>F110</f>
        <v>Protección de datos: la organización es responsable de proteger y salvaguardar los datos</v>
      </c>
    </row>
    <row r="111" spans="1:7" ht="39.5" thickBot="1">
      <c r="A111" s="218" t="s">
        <v>92</v>
      </c>
      <c r="B111" s="224" t="s">
        <v>355</v>
      </c>
      <c r="C111" s="88"/>
      <c r="D111" s="89"/>
      <c r="E111" s="2" t="s">
        <v>92</v>
      </c>
      <c r="F111" s="154"/>
      <c r="G111" s="154"/>
    </row>
    <row r="112" spans="1:7" ht="39.5" thickBot="1">
      <c r="A112" s="220">
        <v>4.8</v>
      </c>
      <c r="B112" s="225" t="s">
        <v>185</v>
      </c>
      <c r="C112" s="8" t="str">
        <f>+C110</f>
        <v>Puntuación</v>
      </c>
      <c r="D112" s="8" t="str">
        <f>+D110</f>
        <v>Iniciales</v>
      </c>
      <c r="E112" s="1" t="s">
        <v>93</v>
      </c>
      <c r="F112" s="72" t="str">
        <f>B112</f>
        <v>Política de divulgación de información: la organización es transparente y pone a disposición del público información sobre sus programas y operaciones de acuerdo con una política de divulgación de información</v>
      </c>
      <c r="G112" s="72" t="str">
        <f>F112</f>
        <v>Política de divulgación de información: la organización es transparente y pone a disposición del público información sobre sus programas y operaciones de acuerdo con una política de divulgación de información</v>
      </c>
    </row>
    <row r="113" spans="1:7" ht="15" thickBot="1">
      <c r="A113" s="218" t="s">
        <v>94</v>
      </c>
      <c r="B113" s="224" t="s">
        <v>186</v>
      </c>
      <c r="C113" s="88"/>
      <c r="D113" s="89"/>
      <c r="E113" s="2" t="s">
        <v>94</v>
      </c>
      <c r="F113" s="154"/>
      <c r="G113" s="154"/>
    </row>
    <row r="114" spans="1:7">
      <c r="A114" s="26"/>
      <c r="C114"/>
      <c r="E114" s="26"/>
    </row>
    <row r="115" spans="1:7">
      <c r="A115" s="26"/>
      <c r="C115" s="316" t="str">
        <f>IF(SUM(C9,C20,C21,C37,C38,C39,C50,C62,C93,C94,C95,C96,C99,C111)='Estandár sobre salvaguardia'!D28," ","Salvaguardia no corresponde al Formulario de entrada")</f>
        <v xml:space="preserve"> </v>
      </c>
      <c r="E115" s="26"/>
    </row>
    <row r="116" spans="1:7">
      <c r="A116" s="26"/>
      <c r="E116" s="26"/>
    </row>
    <row r="117" spans="1:7">
      <c r="A117" s="26"/>
      <c r="E117" s="26"/>
    </row>
    <row r="118" spans="1:7">
      <c r="A118" s="26"/>
      <c r="E118" s="26"/>
    </row>
    <row r="119" spans="1:7">
      <c r="A119" s="26"/>
      <c r="E119" s="26"/>
    </row>
    <row r="120" spans="1:7">
      <c r="A120" s="5"/>
      <c r="E120" s="5"/>
    </row>
    <row r="121" spans="1:7">
      <c r="A121" s="5"/>
      <c r="E121" s="5"/>
    </row>
    <row r="122" spans="1:7">
      <c r="A122" s="5"/>
      <c r="E122" s="5"/>
    </row>
    <row r="123" spans="1:7">
      <c r="A123" s="5"/>
      <c r="E123" s="5"/>
    </row>
    <row r="124" spans="1:7">
      <c r="A124" s="5"/>
      <c r="E124" s="5"/>
    </row>
    <row r="125" spans="1:7">
      <c r="A125" s="5"/>
      <c r="E125" s="5"/>
    </row>
    <row r="126" spans="1:7">
      <c r="A126" s="5"/>
      <c r="E126" s="5"/>
    </row>
    <row r="127" spans="1:7">
      <c r="A127" s="5"/>
      <c r="E127" s="5"/>
    </row>
    <row r="128" spans="1:7">
      <c r="A128" s="5"/>
      <c r="E128" s="5"/>
    </row>
    <row r="129" spans="1:5">
      <c r="A129" s="5"/>
      <c r="E129" s="5"/>
    </row>
    <row r="130" spans="1:5">
      <c r="A130" s="5"/>
      <c r="E130" s="5"/>
    </row>
  </sheetData>
  <sheetProtection algorithmName="SHA-512" hashValue="SEg5kXBp/46f9Vioki8yxMbnP/CCR5OWl/XRABrBo+60DQDi11kvpQJdGSxKYzLzbAhBPC6rWfHjv8QTmNokgA==" saltValue="TkOEliBQqYWh09oaUkzTCQ==" spinCount="100000" sheet="1" objects="1" scenarios="1"/>
  <customSheetViews>
    <customSheetView guid="{6D9F2412-D006-4712-AF14-EA959F599FEF}" showPageBreaks="1" printArea="1" hiddenColumns="1" view="pageBreakPreview">
      <rowBreaks count="3" manualBreakCount="3">
        <brk id="30" max="6" man="1"/>
        <brk id="54" max="6" man="1"/>
        <brk id="82" max="6" man="1"/>
      </rowBreaks>
      <colBreaks count="1" manualBreakCount="1">
        <brk id="4" max="108" man="1"/>
      </colBreaks>
      <pageMargins left="0.70866141732283472" right="0.70866141732283472" top="0.82677165354330717" bottom="0.74803149606299213" header="0.31496062992125984" footer="0.31496062992125984"/>
      <pageSetup paperSize="9" scale="89" fitToWidth="0" fitToHeight="0" orientation="portrait" horizontalDpi="4294967293" r:id="rId1"/>
      <headerFooter>
        <oddHeader xml:space="preserve">&amp;C&amp;"-,Vet"&amp;20Name of Member Organisation:  .........................................................................                                    </oddHeader>
        <oddFooter>&amp;L&amp;F / &amp;A&amp;RPage &amp;P of &amp;N</oddFooter>
      </headerFooter>
    </customSheetView>
    <customSheetView guid="{4285FD5C-0531-48D1-9B8A-D5F30A1B7B15}" showPageBreaks="1" printArea="1" hiddenColumns="1" view="pageBreakPreview">
      <rowBreaks count="3" manualBreakCount="3">
        <brk id="30" max="6" man="1"/>
        <brk id="54" max="6" man="1"/>
        <brk id="82" max="6" man="1"/>
      </rowBreaks>
      <colBreaks count="1" manualBreakCount="1">
        <brk id="4" max="108" man="1"/>
      </colBreaks>
      <pageMargins left="0.70866141732283472" right="0.70866141732283472" top="0.82677165354330717" bottom="0.74803149606299213" header="0.31496062992125984" footer="0.31496062992125984"/>
      <pageSetup paperSize="9" scale="89" fitToWidth="0" fitToHeight="0" orientation="portrait" horizontalDpi="4294967293" r:id="rId2"/>
      <headerFooter>
        <oddHeader xml:space="preserve">&amp;C&amp;"-,Vet"&amp;20Name of Member Organisation:  .........................................................................                                    </oddHeader>
        <oddFooter>&amp;L&amp;F / &amp;A&amp;RPage &amp;P of &amp;N</oddFooter>
      </headerFooter>
    </customSheetView>
  </customSheetViews>
  <dataValidations count="5">
    <dataValidation type="whole" showInputMessage="1" showErrorMessage="1" errorTitle="Por favór" error="Sólo ingresar 1 o 2 o 3 o 4 o 5 o dejar en blanco" promptTitle="Sólo ingresar:" prompt="  1     no existe_x000a_  2     rara vez o insuficiente_x000a_  3     normal o suficiente_x000a_  4     generalmente o bien_x000a_  5     siempre o ejemplar" sqref="C3:C4 C6:C7 C9:C11 C26 C28:C30 C111 C93 C95:C96 C20:C21 C37:C39 C50 C62 C99 C89:C90">
      <formula1>1</formula1>
      <formula2>5</formula2>
    </dataValidation>
    <dataValidation type="whole" showInputMessage="1" showErrorMessage="1" errorTitle="Por favór" error="Sólo ingresar 1 o 2 o 3 o 4 o 5 o dejar en blanco" promptTitle="Sólo ingresar:" prompt="  1     no existe_x000a_  2     rara vez o insuficiente_x000a_  3     normal o suficiente_x000a_  4     generalmente o bien_x000a_  5     siempre o ejemplar" sqref="C94">
      <formula1>1</formula1>
      <formula2>5</formula2>
    </dataValidation>
    <dataValidation type="whole" showInputMessage="1" showErrorMessage="1" errorTitle="Por favór" error="Sólo ingresar 1 o 2 o 3 o 4 o 5 o dejar en blanco" promptTitle="Sólo ingresar:" prompt="  1     no existe_x000a_  2     rara vez o insuficiente_x000a_  3     normal o suficiente_x000a_  4     generalmente o bien_x000a_" sqref="C88">
      <formula1>1</formula1>
      <formula2>4</formula2>
    </dataValidation>
    <dataValidation type="whole" allowBlank="1" showInputMessage="1" showErrorMessage="1" errorTitle="Por favór" error="Sólo ingresar 1 o 2 o 3 o 4 o 5 o dejar en blanco" promptTitle="Sólo ingresar:" prompt="  1     no existe_x000a_  2     rara vez o insuficiente_x000a_  3     normal o suficiente_x000a_  4     generalmente o bien_x000a_  5     siempre o ejemplar_x000a_blanco   no aplica" sqref="C13 C15 C17:C18 C23 C32:C33 C35:C36 C40:C44 C53:C54 C51 C48 C46 C57:C61 C64:C65 C68 C70 C72:C77 C79 C81:C83 C85:C86 C98 C101:C102 C104 C106 C108:C109 C113">
      <formula1>1</formula1>
      <formula2>5</formula2>
    </dataValidation>
    <dataValidation type="whole" allowBlank="1" showInputMessage="1" showErrorMessage="1" errorTitle="Por favór" error="Sólo ingresar 1 o 2 o 3 o 4 o 5 o dejar en blanco" promptTitle="Sólo ingresar:" prompt="  1     no existe_x000a_  2     rara vez o insuficiente_x000a_  3     normal o suficiente  _x000a_blanco   no aplica" sqref="C66:C67">
      <formula1>1</formula1>
      <formula2>3</formula2>
    </dataValidation>
  </dataValidations>
  <pageMargins left="0.70866141732283472" right="0.70866141732283472" top="0.94488188976377963" bottom="0.62992125984251968" header="0.31496062992125984" footer="0.31496062992125984"/>
  <pageSetup paperSize="9" scale="84" fitToWidth="0" fitToHeight="0" orientation="portrait" horizontalDpi="4294967293" r:id="rId3"/>
  <headerFooter>
    <oddHeader xml:space="preserve">&amp;C&amp;20Nombre de la organización miembro:
  .........................................................................                                    </oddHeader>
    <oddFooter>&amp;L&amp;F / &amp;A&amp;RPage &amp;P of &amp;N</oddFooter>
  </headerFooter>
  <rowBreaks count="3" manualBreakCount="3">
    <brk id="30" max="6" man="1"/>
    <brk id="54" max="6" man="1"/>
    <brk id="83" max="6" man="1"/>
  </rowBreaks>
  <colBreaks count="1" manualBreakCount="1">
    <brk id="4" max="10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6"/>
  <sheetViews>
    <sheetView tabSelected="1" zoomScaleNormal="100" workbookViewId="0">
      <pane xSplit="4" ySplit="2" topLeftCell="E21" activePane="bottomRight" state="frozen"/>
      <selection pane="topRight" activeCell="E1" sqref="E1"/>
      <selection pane="bottomLeft" activeCell="A3" sqref="A3"/>
      <selection pane="bottomRight" activeCell="D24" sqref="D24"/>
    </sheetView>
  </sheetViews>
  <sheetFormatPr defaultRowHeight="14.5"/>
  <cols>
    <col min="1" max="1" width="5.6328125" style="293" customWidth="1"/>
    <col min="2" max="2" width="65" customWidth="1"/>
    <col min="3" max="3" width="2.81640625" customWidth="1"/>
    <col min="4" max="4" width="10.6328125" customWidth="1"/>
    <col min="5" max="5" width="7.54296875" customWidth="1"/>
    <col min="6" max="6" width="6.81640625" hidden="1" customWidth="1"/>
    <col min="7" max="7" width="8.36328125" customWidth="1"/>
    <col min="8" max="8" width="8.1796875" customWidth="1"/>
    <col min="9" max="9" width="7.90625" customWidth="1"/>
    <col min="10" max="10" width="10.08984375" customWidth="1"/>
    <col min="11" max="11" width="8.08984375" customWidth="1"/>
    <col min="12" max="12" width="7.08984375" hidden="1" customWidth="1"/>
    <col min="13" max="13" width="8.1796875" customWidth="1"/>
    <col min="14" max="14" width="8" customWidth="1"/>
    <col min="15" max="15" width="7.6328125" customWidth="1"/>
    <col min="16" max="16" width="9.81640625" customWidth="1"/>
    <col min="17" max="17" width="2.90625" customWidth="1"/>
    <col min="18" max="18" width="4.90625" customWidth="1"/>
    <col min="19" max="19" width="58.6328125" hidden="1" customWidth="1"/>
    <col min="20" max="20" width="58.6328125" customWidth="1"/>
  </cols>
  <sheetData>
    <row r="1" spans="1:20" ht="59" customHeight="1" thickBot="1">
      <c r="A1" s="241"/>
      <c r="B1" s="242" t="s">
        <v>333</v>
      </c>
      <c r="C1" s="27"/>
      <c r="D1" s="84" t="s">
        <v>189</v>
      </c>
      <c r="E1" s="84" t="s">
        <v>190</v>
      </c>
      <c r="F1" s="84" t="s">
        <v>328</v>
      </c>
      <c r="G1" s="85" t="s">
        <v>192</v>
      </c>
      <c r="H1" s="86" t="s">
        <v>196</v>
      </c>
      <c r="I1" s="86" t="s">
        <v>193</v>
      </c>
      <c r="J1" s="87" t="s">
        <v>335</v>
      </c>
      <c r="K1" s="87" t="s">
        <v>190</v>
      </c>
      <c r="L1" s="84" t="s">
        <v>328</v>
      </c>
      <c r="M1" s="87" t="s">
        <v>192</v>
      </c>
      <c r="N1" s="87" t="s">
        <v>196</v>
      </c>
      <c r="O1" s="87" t="s">
        <v>193</v>
      </c>
      <c r="P1" s="87" t="s">
        <v>336</v>
      </c>
      <c r="R1" s="349"/>
      <c r="S1" s="348" t="s">
        <v>187</v>
      </c>
      <c r="T1" s="243" t="s">
        <v>188</v>
      </c>
    </row>
    <row r="2" spans="1:20" ht="16" thickBot="1">
      <c r="A2" s="244"/>
      <c r="B2" s="245" t="s">
        <v>334</v>
      </c>
      <c r="C2" s="30"/>
      <c r="D2" s="246"/>
      <c r="E2" s="246"/>
      <c r="F2" s="246"/>
      <c r="G2" s="247"/>
      <c r="H2" s="248"/>
      <c r="I2" s="248"/>
      <c r="J2" s="249"/>
      <c r="K2" s="250">
        <f>SUM(K3:K23)</f>
        <v>0</v>
      </c>
      <c r="L2" s="251">
        <f>SUM(L3:L23)</f>
        <v>8</v>
      </c>
      <c r="M2" s="252">
        <v>1</v>
      </c>
      <c r="N2" s="253">
        <f t="shared" ref="N2:O2" si="0">SUM(N3:N23)</f>
        <v>0</v>
      </c>
      <c r="O2" s="253">
        <f t="shared" si="0"/>
        <v>0</v>
      </c>
      <c r="P2" s="114" t="str">
        <f>IF(N2&gt;0,SUM(O2/N2),"N/A")</f>
        <v>N/A</v>
      </c>
      <c r="R2" s="254"/>
      <c r="S2" s="245"/>
      <c r="T2" s="245"/>
    </row>
    <row r="3" spans="1:20" ht="15" thickBot="1">
      <c r="A3" s="255" t="s">
        <v>6</v>
      </c>
      <c r="B3" s="314" t="s">
        <v>337</v>
      </c>
      <c r="C3" s="30"/>
      <c r="D3" s="257">
        <f t="shared" ref="D3:I3" si="1">SUM(D4:D4)</f>
        <v>0</v>
      </c>
      <c r="E3" s="257">
        <f t="shared" si="1"/>
        <v>0</v>
      </c>
      <c r="F3" s="257">
        <f t="shared" si="1"/>
        <v>1</v>
      </c>
      <c r="G3" s="258">
        <f t="shared" si="1"/>
        <v>1</v>
      </c>
      <c r="H3" s="259">
        <f t="shared" si="1"/>
        <v>0</v>
      </c>
      <c r="I3" s="259">
        <f t="shared" si="1"/>
        <v>0</v>
      </c>
      <c r="J3" s="260">
        <f>IF(H3&gt;0,SUM(I3/H3),0)</f>
        <v>0</v>
      </c>
      <c r="K3" s="261">
        <f t="shared" ref="K3" si="2">IF(J3=0,0,L3)</f>
        <v>0</v>
      </c>
      <c r="L3" s="262">
        <v>1</v>
      </c>
      <c r="M3" s="263">
        <v>0.1</v>
      </c>
      <c r="N3" s="264">
        <f t="shared" ref="N3" si="3">K3*M3</f>
        <v>0</v>
      </c>
      <c r="O3" s="264">
        <f>J3*N3</f>
        <v>0</v>
      </c>
      <c r="R3" s="265" t="str">
        <f>A3</f>
        <v>1.3</v>
      </c>
      <c r="S3" s="256" t="s">
        <v>337</v>
      </c>
      <c r="T3" s="256" t="s">
        <v>337</v>
      </c>
    </row>
    <row r="4" spans="1:20" ht="26.5" thickBot="1">
      <c r="A4" s="309" t="str">
        <f>'Resultados Intermedios'!A11</f>
        <v>1.3.1</v>
      </c>
      <c r="B4" s="93" t="str">
        <f>'Resultados Intermedios'!B11</f>
        <v xml:space="preserve">Existen y se aplican códigos de ética y conducta para el personal, que son iguales a o coherentes con los de Caritas Internationalis. </v>
      </c>
      <c r="C4" s="30"/>
      <c r="D4" s="267">
        <f>'Formulario de entrada'!C9</f>
        <v>0</v>
      </c>
      <c r="E4" s="36">
        <f t="shared" ref="E4:E15" si="4">IF(D4&gt;0,1,0)</f>
        <v>0</v>
      </c>
      <c r="F4" s="36">
        <v>1</v>
      </c>
      <c r="G4" s="53">
        <v>1</v>
      </c>
      <c r="H4" s="268">
        <f t="shared" ref="H4:H15" si="5">E4*G4</f>
        <v>0</v>
      </c>
      <c r="I4" s="268">
        <f t="shared" ref="I4:I15" si="6">D4*H4</f>
        <v>0</v>
      </c>
      <c r="J4" s="269"/>
      <c r="K4" s="270"/>
      <c r="L4" s="271"/>
      <c r="N4" s="272"/>
      <c r="O4" s="272"/>
      <c r="R4" s="2" t="str">
        <f t="shared" ref="R4:R24" si="7">A4</f>
        <v>1.3.1</v>
      </c>
      <c r="S4" s="154"/>
      <c r="T4" s="154"/>
    </row>
    <row r="5" spans="1:20" ht="15" thickBot="1">
      <c r="A5" s="255" t="s">
        <v>16</v>
      </c>
      <c r="B5" s="256" t="s">
        <v>338</v>
      </c>
      <c r="C5" s="30"/>
      <c r="D5" s="273">
        <f t="shared" ref="D5:I5" si="8">SUM(D6:D7)</f>
        <v>0</v>
      </c>
      <c r="E5" s="273">
        <f t="shared" si="8"/>
        <v>0</v>
      </c>
      <c r="F5" s="273">
        <f t="shared" si="8"/>
        <v>2</v>
      </c>
      <c r="G5" s="274">
        <f t="shared" si="8"/>
        <v>1</v>
      </c>
      <c r="H5" s="275">
        <f t="shared" si="8"/>
        <v>0</v>
      </c>
      <c r="I5" s="275">
        <f t="shared" si="8"/>
        <v>0</v>
      </c>
      <c r="J5" s="276">
        <f>IF(H5&gt;0,SUM(I5/H5),0)</f>
        <v>0</v>
      </c>
      <c r="K5" s="277">
        <f t="shared" ref="K5" si="9">IF(J5=0,0,L5)</f>
        <v>0</v>
      </c>
      <c r="L5" s="278">
        <v>1</v>
      </c>
      <c r="M5" s="279">
        <v>0.15</v>
      </c>
      <c r="N5" s="280">
        <f t="shared" ref="N5" si="10">K5*M5</f>
        <v>0</v>
      </c>
      <c r="O5" s="280">
        <f>J5*N5</f>
        <v>0</v>
      </c>
      <c r="R5" s="265" t="str">
        <f t="shared" si="7"/>
        <v>1.7</v>
      </c>
      <c r="S5" s="256" t="s">
        <v>364</v>
      </c>
      <c r="T5" s="256" t="s">
        <v>364</v>
      </c>
    </row>
    <row r="6" spans="1:20" ht="39.5" thickBot="1">
      <c r="A6" s="266" t="str">
        <f>'Resultados Intermedios'!A22</f>
        <v>1.7.1</v>
      </c>
      <c r="B6" s="93" t="str">
        <f>'Resultados Intermedios'!B22</f>
        <v>Se han establecido y aplicado procedimientos oficiales y apropiados para la tramitación de reclamaciones para el personal, participantes en los programas y otras partes interesadas.</v>
      </c>
      <c r="C6" s="30"/>
      <c r="D6" s="267">
        <f>'Formulario de entrada'!C20</f>
        <v>0</v>
      </c>
      <c r="E6" s="36">
        <f t="shared" si="4"/>
        <v>0</v>
      </c>
      <c r="F6" s="36">
        <v>1</v>
      </c>
      <c r="G6" s="53">
        <v>0.6</v>
      </c>
      <c r="H6" s="268">
        <f t="shared" si="5"/>
        <v>0</v>
      </c>
      <c r="I6" s="268">
        <f t="shared" si="6"/>
        <v>0</v>
      </c>
      <c r="J6" s="269"/>
      <c r="K6" s="281"/>
      <c r="L6" s="282"/>
      <c r="N6" s="272"/>
      <c r="O6" s="272"/>
      <c r="R6" s="2" t="str">
        <f t="shared" si="7"/>
        <v>1.7.1</v>
      </c>
      <c r="S6" s="154"/>
      <c r="T6" s="154"/>
    </row>
    <row r="7" spans="1:20" ht="39.5" thickBot="1">
      <c r="A7" s="266" t="str">
        <f>'Resultados Intermedios'!A23</f>
        <v>1.7.2</v>
      </c>
      <c r="B7" s="93" t="str">
        <f>'Resultados Intermedios'!B23</f>
        <v>La organización tiene una política documentada y aplicada (si hubiera casos) en materia de denuncia de irregularidades que establece el compromiso de proteger de las represalias a los denunciantes.</v>
      </c>
      <c r="C7" s="30"/>
      <c r="D7" s="267">
        <f>'Formulario de entrada'!C21</f>
        <v>0</v>
      </c>
      <c r="E7" s="34">
        <f t="shared" si="4"/>
        <v>0</v>
      </c>
      <c r="F7" s="36">
        <v>1</v>
      </c>
      <c r="G7" s="53">
        <v>0.4</v>
      </c>
      <c r="H7" s="42">
        <f t="shared" si="5"/>
        <v>0</v>
      </c>
      <c r="I7" s="42">
        <f t="shared" si="6"/>
        <v>0</v>
      </c>
      <c r="J7" s="269"/>
      <c r="K7" s="283"/>
      <c r="L7" s="284"/>
      <c r="N7" s="272"/>
      <c r="O7" s="272"/>
      <c r="R7" s="2" t="str">
        <f t="shared" si="7"/>
        <v>1.7.2</v>
      </c>
      <c r="S7" s="154"/>
      <c r="T7" s="154"/>
    </row>
    <row r="8" spans="1:20" ht="15" thickBot="1">
      <c r="A8" s="255" t="s">
        <v>30</v>
      </c>
      <c r="B8" s="256" t="s">
        <v>339</v>
      </c>
      <c r="C8" s="30"/>
      <c r="D8" s="273">
        <f t="shared" ref="D8:I8" si="11">SUM(D9:D11)</f>
        <v>0</v>
      </c>
      <c r="E8" s="273">
        <f t="shared" si="11"/>
        <v>0</v>
      </c>
      <c r="F8" s="273">
        <f t="shared" si="11"/>
        <v>3</v>
      </c>
      <c r="G8" s="274">
        <f t="shared" si="11"/>
        <v>1</v>
      </c>
      <c r="H8" s="275">
        <f t="shared" si="11"/>
        <v>0</v>
      </c>
      <c r="I8" s="275">
        <f t="shared" si="11"/>
        <v>0</v>
      </c>
      <c r="J8" s="276">
        <f>IF(H8&gt;0,SUM(I8/H8),0)</f>
        <v>0</v>
      </c>
      <c r="K8" s="277">
        <f t="shared" ref="K8" si="12">IF(J8=0,0,L8)</f>
        <v>0</v>
      </c>
      <c r="L8" s="278">
        <v>1</v>
      </c>
      <c r="M8" s="279">
        <v>0.15</v>
      </c>
      <c r="N8" s="280">
        <f t="shared" ref="N8" si="13">K8*M8</f>
        <v>0</v>
      </c>
      <c r="O8" s="280">
        <f>J8*N8</f>
        <v>0</v>
      </c>
      <c r="R8" s="265" t="str">
        <f t="shared" si="7"/>
        <v>2.4</v>
      </c>
      <c r="S8" s="256" t="s">
        <v>208</v>
      </c>
      <c r="T8" s="256" t="s">
        <v>208</v>
      </c>
    </row>
    <row r="9" spans="1:20" ht="39.5" thickBot="1">
      <c r="A9" s="266" t="str">
        <f>'Resultados Intermedios'!A39</f>
        <v>2.4.3</v>
      </c>
      <c r="B9" s="93" t="str">
        <f>'Resultados Intermedios'!B39</f>
        <v>Los sistemas de contratación y recursos humanos de la organización son inclusivos, justos, coherentes, transparentes y en línea con los estándares mínimos internacionales respecto a la salvaguardia.</v>
      </c>
      <c r="C9" s="30"/>
      <c r="D9" s="285">
        <f>'Formulario de entrada'!C37</f>
        <v>0</v>
      </c>
      <c r="E9" s="34">
        <f t="shared" si="4"/>
        <v>0</v>
      </c>
      <c r="F9" s="36">
        <v>1</v>
      </c>
      <c r="G9" s="53">
        <v>0.5</v>
      </c>
      <c r="H9" s="42">
        <f t="shared" si="5"/>
        <v>0</v>
      </c>
      <c r="I9" s="42">
        <f t="shared" si="6"/>
        <v>0</v>
      </c>
      <c r="J9" s="269"/>
      <c r="K9" s="281"/>
      <c r="L9" s="282"/>
      <c r="N9" s="272"/>
      <c r="O9" s="272"/>
      <c r="R9" s="2" t="str">
        <f t="shared" si="7"/>
        <v>2.4.3</v>
      </c>
      <c r="S9" s="154"/>
      <c r="T9" s="154"/>
    </row>
    <row r="10" spans="1:20" ht="39.5" thickBot="1">
      <c r="A10" s="266" t="str">
        <f>'Resultados Intermedios'!A40</f>
        <v>2.4.4</v>
      </c>
      <c r="B10" s="93" t="str">
        <f>'Resultados Intermedios'!B40</f>
        <v>Las politicas y los procedimientos sobre el personal respetan la dignidad humana y promueven la equidad. Son justos, transparentes, no discriminatorios y cumplen con las leyes laborales locales.</v>
      </c>
      <c r="C10" s="30"/>
      <c r="D10" s="285">
        <f>'Formulario de entrada'!C38</f>
        <v>0</v>
      </c>
      <c r="E10" s="34">
        <f t="shared" si="4"/>
        <v>0</v>
      </c>
      <c r="F10" s="36">
        <v>1</v>
      </c>
      <c r="G10" s="53">
        <v>0.3</v>
      </c>
      <c r="H10" s="42">
        <f t="shared" si="5"/>
        <v>0</v>
      </c>
      <c r="I10" s="42">
        <f t="shared" si="6"/>
        <v>0</v>
      </c>
      <c r="J10" s="269"/>
      <c r="K10" s="286"/>
      <c r="L10" s="57"/>
      <c r="N10" s="272"/>
      <c r="O10" s="272"/>
      <c r="R10" s="2" t="str">
        <f t="shared" si="7"/>
        <v>2.4.4</v>
      </c>
      <c r="S10" s="154"/>
      <c r="T10" s="154"/>
    </row>
    <row r="11" spans="1:20" ht="26.5" thickBot="1">
      <c r="A11" s="266" t="str">
        <f>'Resultados Intermedios'!A41</f>
        <v>2.4.5</v>
      </c>
      <c r="B11" s="93" t="str">
        <f>'Resultados Intermedios'!B41</f>
        <v>El personal conoce la visión, el mandato, las políticas y los procedimientos de la organización y se atiene a ellos.</v>
      </c>
      <c r="C11" s="30"/>
      <c r="D11" s="285">
        <f>'Formulario de entrada'!C39</f>
        <v>0</v>
      </c>
      <c r="E11" s="34">
        <f t="shared" si="4"/>
        <v>0</v>
      </c>
      <c r="F11" s="36">
        <v>1</v>
      </c>
      <c r="G11" s="53">
        <v>0.2</v>
      </c>
      <c r="H11" s="42">
        <f t="shared" si="5"/>
        <v>0</v>
      </c>
      <c r="I11" s="42">
        <f t="shared" si="6"/>
        <v>0</v>
      </c>
      <c r="J11" s="269"/>
      <c r="K11" s="283"/>
      <c r="L11" s="284"/>
      <c r="N11" s="272"/>
      <c r="O11" s="272"/>
      <c r="R11" s="2" t="str">
        <f t="shared" si="7"/>
        <v>2.4.5</v>
      </c>
      <c r="S11" s="154"/>
      <c r="T11" s="154"/>
    </row>
    <row r="12" spans="1:20" ht="15" thickBot="1">
      <c r="A12" s="255" t="s">
        <v>43</v>
      </c>
      <c r="B12" s="256" t="s">
        <v>340</v>
      </c>
      <c r="C12" s="30"/>
      <c r="D12" s="273">
        <f t="shared" ref="D12:I12" si="14">SUM(D13:D13)</f>
        <v>0</v>
      </c>
      <c r="E12" s="273">
        <f t="shared" si="14"/>
        <v>0</v>
      </c>
      <c r="F12" s="273">
        <f t="shared" si="14"/>
        <v>1</v>
      </c>
      <c r="G12" s="274">
        <f t="shared" si="14"/>
        <v>1</v>
      </c>
      <c r="H12" s="275">
        <f t="shared" si="14"/>
        <v>0</v>
      </c>
      <c r="I12" s="275">
        <f t="shared" si="14"/>
        <v>0</v>
      </c>
      <c r="J12" s="276">
        <f>IF(H12&gt;0,SUM(I12/H12),0)</f>
        <v>0</v>
      </c>
      <c r="K12" s="277">
        <f t="shared" ref="K12" si="15">IF(J12=0,0,L12)</f>
        <v>0</v>
      </c>
      <c r="L12" s="278">
        <v>1</v>
      </c>
      <c r="M12" s="279">
        <v>0.15</v>
      </c>
      <c r="N12" s="280">
        <f t="shared" ref="N12" si="16">K12*M12</f>
        <v>0</v>
      </c>
      <c r="O12" s="280">
        <f>J12*N12</f>
        <v>0</v>
      </c>
      <c r="R12" s="265" t="str">
        <f t="shared" si="7"/>
        <v>2.7</v>
      </c>
      <c r="S12" s="256" t="s">
        <v>211</v>
      </c>
      <c r="T12" s="256" t="s">
        <v>211</v>
      </c>
    </row>
    <row r="13" spans="1:20" ht="52.5" thickBot="1">
      <c r="A13" s="266" t="str">
        <f>'Resultados Intermedios'!A52</f>
        <v>2.7.1</v>
      </c>
      <c r="B13" s="2" t="str">
        <f>'Resultados Intermedios'!B52</f>
        <v>Se han establecido mecanismos de gestión de riesgos para identificar, evaluar, priorizar y mitigar los riesgos internos y externos (incluyendo las catástrofes naturales, las provocadas por el hombre y la salvaguardia) y otras cuestiones emergentes.</v>
      </c>
      <c r="C13" s="30"/>
      <c r="D13" s="285">
        <f>'Formulario de entrada'!C50</f>
        <v>0</v>
      </c>
      <c r="E13" s="34">
        <f t="shared" si="4"/>
        <v>0</v>
      </c>
      <c r="F13" s="36">
        <v>1</v>
      </c>
      <c r="G13" s="53">
        <v>1</v>
      </c>
      <c r="H13" s="42">
        <f t="shared" si="5"/>
        <v>0</v>
      </c>
      <c r="I13" s="42">
        <f t="shared" si="6"/>
        <v>0</v>
      </c>
      <c r="J13" s="269"/>
      <c r="K13" s="270"/>
      <c r="L13" s="271"/>
      <c r="N13" s="272"/>
      <c r="O13" s="272"/>
      <c r="R13" s="2" t="str">
        <f t="shared" si="7"/>
        <v>2.7.1</v>
      </c>
      <c r="S13" s="287">
        <v>0</v>
      </c>
      <c r="T13" s="287">
        <f>'[1]Intermediate Results'!S52</f>
        <v>0</v>
      </c>
    </row>
    <row r="14" spans="1:20" ht="15" thickBot="1">
      <c r="A14" s="255" t="s">
        <v>49</v>
      </c>
      <c r="B14" s="256" t="s">
        <v>341</v>
      </c>
      <c r="C14" s="30"/>
      <c r="D14" s="273">
        <f t="shared" ref="D14:I14" si="17">SUM(D15:D15)</f>
        <v>0</v>
      </c>
      <c r="E14" s="273">
        <f t="shared" si="17"/>
        <v>0</v>
      </c>
      <c r="F14" s="273">
        <f t="shared" si="17"/>
        <v>1</v>
      </c>
      <c r="G14" s="274">
        <f t="shared" si="17"/>
        <v>1</v>
      </c>
      <c r="H14" s="275">
        <f t="shared" si="17"/>
        <v>0</v>
      </c>
      <c r="I14" s="275">
        <f t="shared" si="17"/>
        <v>0</v>
      </c>
      <c r="J14" s="276">
        <f>IF(H14&gt;0,SUM(I14/H14),0)</f>
        <v>0</v>
      </c>
      <c r="K14" s="277">
        <f t="shared" ref="K14" si="18">IF(J14=0,0,L14)</f>
        <v>0</v>
      </c>
      <c r="L14" s="278">
        <v>1</v>
      </c>
      <c r="M14" s="279">
        <v>0.1</v>
      </c>
      <c r="N14" s="280">
        <f t="shared" ref="N14" si="19">K14*M14</f>
        <v>0</v>
      </c>
      <c r="O14" s="280">
        <f>J14*N14</f>
        <v>0</v>
      </c>
      <c r="R14" s="265" t="str">
        <f t="shared" si="7"/>
        <v>3.1</v>
      </c>
      <c r="S14" s="256" t="s">
        <v>420</v>
      </c>
      <c r="T14" s="256" t="s">
        <v>420</v>
      </c>
    </row>
    <row r="15" spans="1:20" ht="39.5" thickBot="1">
      <c r="A15" s="309" t="str">
        <f>'Resultados Intermedios'!A64</f>
        <v>3.1.6</v>
      </c>
      <c r="B15" s="308" t="str">
        <f>'Resultados Intermedios'!B64</f>
        <v>Hay una participación activa e inclusiva de la comunidad en todas las etapas del ciclo de programas, que consolida y fortalece a la comunidad, sus estructuras, recursos y capacidades existentes.</v>
      </c>
      <c r="C15" s="30"/>
      <c r="D15" s="285">
        <f>'Formulario de entrada'!C62</f>
        <v>0</v>
      </c>
      <c r="E15" s="34">
        <f t="shared" si="4"/>
        <v>0</v>
      </c>
      <c r="F15" s="36">
        <v>1</v>
      </c>
      <c r="G15" s="53">
        <v>1</v>
      </c>
      <c r="H15" s="42">
        <f t="shared" si="5"/>
        <v>0</v>
      </c>
      <c r="I15" s="42">
        <f t="shared" si="6"/>
        <v>0</v>
      </c>
      <c r="J15" s="269"/>
      <c r="K15" s="270"/>
      <c r="L15" s="271"/>
      <c r="N15" s="272"/>
      <c r="O15" s="272"/>
      <c r="R15" s="2" t="str">
        <f t="shared" si="7"/>
        <v>3.1.6</v>
      </c>
      <c r="S15" s="154"/>
      <c r="T15" s="154"/>
    </row>
    <row r="16" spans="1:20" ht="15" thickBot="1">
      <c r="A16" s="255" t="s">
        <v>78</v>
      </c>
      <c r="B16" s="256" t="s">
        <v>342</v>
      </c>
      <c r="C16" s="30"/>
      <c r="D16" s="273">
        <f t="shared" ref="D16:I16" si="20">SUM(D17:D20)</f>
        <v>0</v>
      </c>
      <c r="E16" s="273">
        <f t="shared" si="20"/>
        <v>0</v>
      </c>
      <c r="F16" s="273">
        <f t="shared" si="20"/>
        <v>4</v>
      </c>
      <c r="G16" s="274">
        <f t="shared" si="20"/>
        <v>1</v>
      </c>
      <c r="H16" s="275">
        <f t="shared" si="20"/>
        <v>0</v>
      </c>
      <c r="I16" s="275">
        <f t="shared" si="20"/>
        <v>0</v>
      </c>
      <c r="J16" s="276">
        <f>IF(H16&gt;0,SUM(I16/H16),0)</f>
        <v>0</v>
      </c>
      <c r="K16" s="277">
        <f t="shared" ref="K16" si="21">IF(J16=0,0,L16)</f>
        <v>0</v>
      </c>
      <c r="L16" s="278">
        <v>1</v>
      </c>
      <c r="M16" s="279">
        <v>0.2</v>
      </c>
      <c r="N16" s="280">
        <f t="shared" ref="N16" si="22">K16*M16</f>
        <v>0</v>
      </c>
      <c r="O16" s="280">
        <f>J16*N16</f>
        <v>0</v>
      </c>
      <c r="R16" s="265" t="str">
        <f t="shared" si="7"/>
        <v>4.1</v>
      </c>
      <c r="S16" s="256" t="s">
        <v>342</v>
      </c>
      <c r="T16" s="256" t="s">
        <v>342</v>
      </c>
    </row>
    <row r="17" spans="1:20" ht="39.5" thickBot="1">
      <c r="A17" s="288" t="str">
        <f>'Resultados Intermedios'!A95</f>
        <v>4.1.1</v>
      </c>
      <c r="B17" s="289" t="str">
        <f>'Resultados Intermedios'!B95</f>
        <v>La organización tiene una política de salvaguardia igual o congruente con las Normas de CI para la salvaguardia de menores y adultos vulnerables y la política contra el acoso.</v>
      </c>
      <c r="C17" s="30"/>
      <c r="D17" s="285">
        <f>'Formulario de entrada'!C93</f>
        <v>0</v>
      </c>
      <c r="E17" s="34">
        <f>IF(D17&gt;0,1,0)</f>
        <v>0</v>
      </c>
      <c r="F17" s="36">
        <v>1</v>
      </c>
      <c r="G17" s="53">
        <v>0.3</v>
      </c>
      <c r="H17" s="42">
        <f>E17*G17</f>
        <v>0</v>
      </c>
      <c r="I17" s="42">
        <f>D17*H17</f>
        <v>0</v>
      </c>
      <c r="J17" s="269"/>
      <c r="K17" s="281"/>
      <c r="L17" s="282"/>
      <c r="N17" s="272"/>
      <c r="O17" s="272"/>
      <c r="R17" s="290" t="str">
        <f t="shared" si="7"/>
        <v>4.1.1</v>
      </c>
      <c r="S17" s="291"/>
      <c r="T17" s="291"/>
    </row>
    <row r="18" spans="1:20" ht="52.5" thickBot="1">
      <c r="A18" s="288" t="str">
        <f>'Resultados Intermedios'!A96</f>
        <v>4.1.2</v>
      </c>
      <c r="B18" s="289" t="str">
        <f>'Resultados Intermedios'!B96</f>
        <v>La organización cuenta con un sistema para investigar las acusaciones relativas a la salvaguardia y puede aportar pruebas de que trató adecuadamente este tipo de acusaciones en pasado, si las hubiera, mediante la investigación y la adopción de medidas correctivas.</v>
      </c>
      <c r="C18" s="30"/>
      <c r="D18" s="285">
        <f>'Formulario de entrada'!C94</f>
        <v>0</v>
      </c>
      <c r="E18" s="34">
        <f>IF(D18&gt;0,1,0)</f>
        <v>0</v>
      </c>
      <c r="F18" s="36">
        <v>1</v>
      </c>
      <c r="G18" s="53">
        <v>0.3</v>
      </c>
      <c r="H18" s="42">
        <f>E18*G18</f>
        <v>0</v>
      </c>
      <c r="I18" s="42">
        <f>D18*H18</f>
        <v>0</v>
      </c>
      <c r="J18" s="269"/>
      <c r="K18" s="286"/>
      <c r="L18" s="57"/>
      <c r="N18" s="272"/>
      <c r="O18" s="272"/>
      <c r="R18" s="290" t="str">
        <f t="shared" si="7"/>
        <v>4.1.2</v>
      </c>
      <c r="S18" s="291"/>
      <c r="T18" s="291"/>
    </row>
    <row r="19" spans="1:20" ht="39.5" thickBot="1">
      <c r="A19" s="288" t="str">
        <f>'Resultados Intermedios'!A97</f>
        <v>4.1.3</v>
      </c>
      <c r="B19" s="289" t="str">
        <f>'Resultados Intermedios'!B97</f>
        <v>La organización dispone de un sistema para derivar a los denunciantes por infracciones en materia de salvaguardia a los servicios disponibles, en función de sus necesidades y consentimiento.</v>
      </c>
      <c r="C19" s="30"/>
      <c r="D19" s="285">
        <f>'Formulario de entrada'!C95</f>
        <v>0</v>
      </c>
      <c r="E19" s="34">
        <f t="shared" ref="E19:E20" si="23">IF(D19&gt;0,1,0)</f>
        <v>0</v>
      </c>
      <c r="F19" s="36">
        <v>1</v>
      </c>
      <c r="G19" s="53">
        <v>0.15</v>
      </c>
      <c r="H19" s="42">
        <f t="shared" ref="H19:H20" si="24">E19*G19</f>
        <v>0</v>
      </c>
      <c r="I19" s="42">
        <f t="shared" ref="I19:I20" si="25">D19*H19</f>
        <v>0</v>
      </c>
      <c r="J19" s="269"/>
      <c r="K19" s="286"/>
      <c r="L19" s="57"/>
      <c r="N19" s="272"/>
      <c r="O19" s="272"/>
      <c r="R19" s="290" t="str">
        <f t="shared" si="7"/>
        <v>4.1.3</v>
      </c>
      <c r="S19" s="291"/>
      <c r="T19" s="291"/>
    </row>
    <row r="20" spans="1:20" ht="52.5" thickBot="1">
      <c r="A20" s="288" t="str">
        <f>'Resultados Intermedios'!A98</f>
        <v>4.1.4</v>
      </c>
      <c r="B20" s="289" t="str">
        <f>'Resultados Intermedios'!B98</f>
        <v>La organización dispone de mecanismos para inducir a los asociados (contrapartes) y proveedores de servicios contratados por ella a prohibir la trata, la explotación y el abuso sexuales, incluyendo el maltrato de menores, y a adoptar medidas de prevención y respuesta a estas cuestiones.</v>
      </c>
      <c r="C20" s="30"/>
      <c r="D20" s="285">
        <f>'Formulario de entrada'!C96</f>
        <v>0</v>
      </c>
      <c r="E20" s="34">
        <f t="shared" si="23"/>
        <v>0</v>
      </c>
      <c r="F20" s="36">
        <v>1</v>
      </c>
      <c r="G20" s="53">
        <v>0.25</v>
      </c>
      <c r="H20" s="42">
        <f t="shared" si="24"/>
        <v>0</v>
      </c>
      <c r="I20" s="42">
        <f t="shared" si="25"/>
        <v>0</v>
      </c>
      <c r="J20" s="269"/>
      <c r="K20" s="283"/>
      <c r="L20" s="284"/>
      <c r="N20" s="272"/>
      <c r="O20" s="272"/>
      <c r="R20" s="290" t="str">
        <f t="shared" si="7"/>
        <v>4.1.4</v>
      </c>
      <c r="S20" s="291"/>
      <c r="T20" s="291"/>
    </row>
    <row r="21" spans="1:20" ht="15" thickBot="1">
      <c r="A21" s="255" t="s">
        <v>80</v>
      </c>
      <c r="B21" s="256" t="s">
        <v>343</v>
      </c>
      <c r="C21" s="30"/>
      <c r="D21" s="273">
        <f t="shared" ref="D21:I21" si="26">SUM(D22:D22)</f>
        <v>0</v>
      </c>
      <c r="E21" s="273">
        <f t="shared" si="26"/>
        <v>0</v>
      </c>
      <c r="F21" s="273">
        <f t="shared" si="26"/>
        <v>1</v>
      </c>
      <c r="G21" s="274">
        <f t="shared" si="26"/>
        <v>1</v>
      </c>
      <c r="H21" s="275">
        <f t="shared" si="26"/>
        <v>0</v>
      </c>
      <c r="I21" s="275">
        <f t="shared" si="26"/>
        <v>0</v>
      </c>
      <c r="J21" s="276">
        <f>IF(H21&gt;0,SUM(I21/H21),0)</f>
        <v>0</v>
      </c>
      <c r="K21" s="277">
        <f t="shared" ref="K21" si="27">IF(J21=0,0,L21)</f>
        <v>0</v>
      </c>
      <c r="L21" s="278">
        <v>1</v>
      </c>
      <c r="M21" s="292">
        <v>7.4999999999999997E-2</v>
      </c>
      <c r="N21" s="280">
        <f t="shared" ref="N21" si="28">K21*M21</f>
        <v>0</v>
      </c>
      <c r="O21" s="280">
        <f>J21*N21</f>
        <v>0</v>
      </c>
      <c r="R21" s="265" t="str">
        <f t="shared" si="7"/>
        <v>4.2</v>
      </c>
      <c r="S21" s="256" t="s">
        <v>343</v>
      </c>
      <c r="T21" s="256" t="s">
        <v>343</v>
      </c>
    </row>
    <row r="22" spans="1:20" ht="39.5" thickBot="1">
      <c r="A22" s="266" t="str">
        <f>'Resultados Intermedios'!A101</f>
        <v>4.2.2</v>
      </c>
      <c r="B22" s="93" t="str">
        <f>'Resultados Intermedios'!B101</f>
        <v>Los programas de la organización tratan de dar prioridad a las necesidades de los miembros más vulnerables de la comunidad y de hacer frente a cualquier barrera que pueda dificultar su participación.</v>
      </c>
      <c r="C22" s="30"/>
      <c r="D22" s="285">
        <f>'Formulario de entrada'!C99</f>
        <v>0</v>
      </c>
      <c r="E22" s="34">
        <f>IF(D22&gt;0,1,0)</f>
        <v>0</v>
      </c>
      <c r="F22" s="36">
        <v>1</v>
      </c>
      <c r="G22" s="53">
        <v>1</v>
      </c>
      <c r="H22" s="42">
        <f>E22*G22</f>
        <v>0</v>
      </c>
      <c r="I22" s="42">
        <f>D22*H22</f>
        <v>0</v>
      </c>
      <c r="J22" s="269"/>
      <c r="K22" s="270"/>
      <c r="L22" s="271"/>
      <c r="N22" s="272"/>
      <c r="O22" s="272"/>
      <c r="R22" s="2" t="str">
        <f t="shared" si="7"/>
        <v>4.2.2</v>
      </c>
      <c r="S22" s="154"/>
      <c r="T22" s="154"/>
    </row>
    <row r="23" spans="1:20" ht="15" thickBot="1">
      <c r="A23" s="255" t="s">
        <v>91</v>
      </c>
      <c r="B23" s="256" t="s">
        <v>344</v>
      </c>
      <c r="C23" s="30"/>
      <c r="D23" s="273">
        <f t="shared" ref="D23:I23" si="29">SUM(D24:D24)</f>
        <v>0</v>
      </c>
      <c r="E23" s="273">
        <f t="shared" si="29"/>
        <v>0</v>
      </c>
      <c r="F23" s="273">
        <f t="shared" si="29"/>
        <v>1</v>
      </c>
      <c r="G23" s="274">
        <f t="shared" si="29"/>
        <v>1</v>
      </c>
      <c r="H23" s="275">
        <f t="shared" si="29"/>
        <v>0</v>
      </c>
      <c r="I23" s="275">
        <f t="shared" si="29"/>
        <v>0</v>
      </c>
      <c r="J23" s="276">
        <f>IF(H23&gt;0,SUM(I23/H23),0)</f>
        <v>0</v>
      </c>
      <c r="K23" s="277">
        <f t="shared" ref="K23" si="30">IF(J23=0,0,L23)</f>
        <v>0</v>
      </c>
      <c r="L23" s="278">
        <v>1</v>
      </c>
      <c r="M23" s="292">
        <v>7.4999999999999997E-2</v>
      </c>
      <c r="N23" s="280">
        <f t="shared" ref="N23" si="31">K23*M23</f>
        <v>0</v>
      </c>
      <c r="O23" s="280">
        <f>J23*N23</f>
        <v>0</v>
      </c>
      <c r="R23" s="265" t="str">
        <f t="shared" si="7"/>
        <v>4.7</v>
      </c>
      <c r="S23" s="256" t="s">
        <v>226</v>
      </c>
      <c r="T23" s="256" t="s">
        <v>226</v>
      </c>
    </row>
    <row r="24" spans="1:20" ht="52.5" thickBot="1">
      <c r="A24" s="266" t="str">
        <f>'Resultados Intermedios'!A113</f>
        <v>4.7.1</v>
      </c>
      <c r="B24" s="2" t="str">
        <f>'Resultados Intermedios'!B113</f>
        <v>La organización aplica una política de protección de datos que custodia la integridad de la información almacenada y que protege los datos personales de los interesados, incluyendo al personal, los donantes y los participantes en los programas.</v>
      </c>
      <c r="C24" s="30"/>
      <c r="D24" s="285">
        <f>'Formulario de entrada'!C111</f>
        <v>0</v>
      </c>
      <c r="E24" s="34">
        <f t="shared" ref="E24" si="32">IF(D24&gt;0,1,0)</f>
        <v>0</v>
      </c>
      <c r="F24" s="36">
        <v>1</v>
      </c>
      <c r="G24" s="53">
        <v>1</v>
      </c>
      <c r="H24" s="42">
        <f t="shared" ref="H24" si="33">E24*G24</f>
        <v>0</v>
      </c>
      <c r="I24" s="42">
        <f t="shared" ref="I24" si="34">D24*H24</f>
        <v>0</v>
      </c>
      <c r="J24" s="269"/>
      <c r="K24" s="281"/>
      <c r="L24" s="282"/>
      <c r="N24" s="272"/>
      <c r="O24" s="272"/>
      <c r="R24" s="2" t="str">
        <f t="shared" si="7"/>
        <v>4.7.1</v>
      </c>
      <c r="S24" s="287"/>
      <c r="T24" s="287"/>
    </row>
    <row r="26" spans="1:20" ht="15" thickBot="1"/>
    <row r="27" spans="1:20" ht="26.5" thickBot="1">
      <c r="A27" s="294"/>
      <c r="B27" s="16" t="s">
        <v>362</v>
      </c>
      <c r="C27" s="62"/>
      <c r="D27" s="60"/>
    </row>
    <row r="28" spans="1:20" ht="15" thickBot="1">
      <c r="D28" s="295">
        <f>SUM(D4,D6:D7,D9:D11,D13,D15,D17:D20,D22,D24)</f>
        <v>0</v>
      </c>
    </row>
    <row r="29" spans="1:20" ht="29.5" thickBot="1">
      <c r="A29" s="296"/>
      <c r="B29" s="297" t="s">
        <v>357</v>
      </c>
      <c r="C29" s="47"/>
      <c r="D29" s="298" t="s">
        <v>360</v>
      </c>
    </row>
    <row r="30" spans="1:20" ht="16" thickBot="1">
      <c r="A30" s="299"/>
      <c r="B30" s="300" t="s">
        <v>358</v>
      </c>
      <c r="C30" s="47"/>
      <c r="D30" s="114" t="str">
        <f>P2</f>
        <v>N/A</v>
      </c>
    </row>
    <row r="31" spans="1:20" ht="15" thickBot="1">
      <c r="A31" s="301"/>
      <c r="C31" s="47"/>
      <c r="D31" s="39"/>
    </row>
    <row r="32" spans="1:20" ht="29.5" thickBot="1">
      <c r="A32" s="296"/>
      <c r="B32" s="302" t="s">
        <v>359</v>
      </c>
      <c r="C32" s="47"/>
      <c r="D32" s="298" t="s">
        <v>361</v>
      </c>
    </row>
    <row r="33" spans="1:4" ht="16" thickBot="1">
      <c r="A33" s="303" t="s">
        <v>6</v>
      </c>
      <c r="B33" s="304" t="str">
        <f>B3</f>
        <v>Ética</v>
      </c>
      <c r="C33" s="47"/>
      <c r="D33" s="114" t="str">
        <f>IF(J3&gt;0,J3,"N/A")</f>
        <v>N/A</v>
      </c>
    </row>
    <row r="34" spans="1:4" ht="16" thickBot="1">
      <c r="A34" s="303" t="s">
        <v>16</v>
      </c>
      <c r="B34" s="304" t="str">
        <f>B5</f>
        <v>Tramitación de reclamaciones</v>
      </c>
      <c r="C34" s="47"/>
      <c r="D34" s="114" t="str">
        <f>IF(J5&gt;0,J5,"N/A")</f>
        <v>N/A</v>
      </c>
    </row>
    <row r="35" spans="1:4" ht="16" thickBot="1">
      <c r="A35" s="303" t="s">
        <v>30</v>
      </c>
      <c r="B35" s="304" t="str">
        <f>B8</f>
        <v>Gestión de recursos humanos</v>
      </c>
      <c r="C35" s="47"/>
      <c r="D35" s="114" t="str">
        <f>IF(J8&gt;0,J8,"N/A")</f>
        <v>N/A</v>
      </c>
    </row>
    <row r="36" spans="1:4" ht="16" thickBot="1">
      <c r="A36" s="303" t="s">
        <v>78</v>
      </c>
      <c r="B36" s="304" t="str">
        <f>B16</f>
        <v>Política y sistemas de salvaguardia</v>
      </c>
      <c r="C36" s="47"/>
      <c r="D36" s="114" t="str">
        <f>IF(J16&gt;0,J16,"N/A")</f>
        <v>N/A</v>
      </c>
    </row>
  </sheetData>
  <sheetProtection algorithmName="SHA-512" hashValue="qGMhewyOLFS6w+3kOSv9bPbfs7Rxoqv6DN6iaGKVIt24Y80d0luguuYK7Kz5IH558QvHL+3g6rUh6MJRXmqOvQ==" saltValue="/E99bMGot02WGCBFYsYLKg==" spinCount="100000" sheet="1" objects="1" scenarios="1"/>
  <conditionalFormatting sqref="E4 E7 E9:E11 E13 E15 E17:E20 E22">
    <cfRule type="cellIs" dxfId="199" priority="82" operator="equal">
      <formula>0</formula>
    </cfRule>
  </conditionalFormatting>
  <conditionalFormatting sqref="D4 D9:D11 D13 D15 D17:D20 D22 D24">
    <cfRule type="cellIs" dxfId="198" priority="81" operator="lessThan">
      <formula>1</formula>
    </cfRule>
  </conditionalFormatting>
  <conditionalFormatting sqref="E18:E20 E22">
    <cfRule type="cellIs" dxfId="197" priority="80" operator="equal">
      <formula>0</formula>
    </cfRule>
  </conditionalFormatting>
  <conditionalFormatting sqref="D18:D20 D22 D24">
    <cfRule type="cellIs" dxfId="196" priority="79" operator="lessThan">
      <formula>1</formula>
    </cfRule>
  </conditionalFormatting>
  <conditionalFormatting sqref="D1">
    <cfRule type="cellIs" dxfId="195" priority="78" operator="lessThan">
      <formula>1</formula>
    </cfRule>
  </conditionalFormatting>
  <conditionalFormatting sqref="E24">
    <cfRule type="cellIs" dxfId="194" priority="77" operator="equal">
      <formula>0</formula>
    </cfRule>
  </conditionalFormatting>
  <conditionalFormatting sqref="E6">
    <cfRule type="cellIs" dxfId="193" priority="75" operator="equal">
      <formula>0</formula>
    </cfRule>
  </conditionalFormatting>
  <conditionalFormatting sqref="D6">
    <cfRule type="cellIs" dxfId="192" priority="74" operator="lessThan">
      <formula>1</formula>
    </cfRule>
  </conditionalFormatting>
  <conditionalFormatting sqref="K3">
    <cfRule type="cellIs" dxfId="191" priority="73" operator="equal">
      <formula>0</formula>
    </cfRule>
  </conditionalFormatting>
  <conditionalFormatting sqref="K5">
    <cfRule type="cellIs" dxfId="190" priority="72" operator="equal">
      <formula>0</formula>
    </cfRule>
  </conditionalFormatting>
  <conditionalFormatting sqref="K8">
    <cfRule type="cellIs" dxfId="189" priority="71" operator="equal">
      <formula>0</formula>
    </cfRule>
  </conditionalFormatting>
  <conditionalFormatting sqref="K12">
    <cfRule type="cellIs" dxfId="188" priority="70" operator="equal">
      <formula>0</formula>
    </cfRule>
  </conditionalFormatting>
  <conditionalFormatting sqref="K14">
    <cfRule type="cellIs" dxfId="187" priority="69" operator="equal">
      <formula>0</formula>
    </cfRule>
  </conditionalFormatting>
  <conditionalFormatting sqref="K16">
    <cfRule type="cellIs" dxfId="186" priority="68" operator="equal">
      <formula>0</formula>
    </cfRule>
  </conditionalFormatting>
  <conditionalFormatting sqref="K21">
    <cfRule type="cellIs" dxfId="185" priority="67" operator="equal">
      <formula>0</formula>
    </cfRule>
  </conditionalFormatting>
  <conditionalFormatting sqref="K23">
    <cfRule type="cellIs" dxfId="184" priority="66" operator="equal">
      <formula>0</formula>
    </cfRule>
  </conditionalFormatting>
  <conditionalFormatting sqref="P2">
    <cfRule type="cellIs" dxfId="183" priority="59" stopIfTrue="1" operator="equal">
      <formula>0</formula>
    </cfRule>
    <cfRule type="cellIs" dxfId="182" priority="60" operator="equal">
      <formula>"N/A"</formula>
    </cfRule>
  </conditionalFormatting>
  <conditionalFormatting sqref="P2">
    <cfRule type="cellIs" dxfId="181" priority="65" operator="lessThan">
      <formula>3</formula>
    </cfRule>
  </conditionalFormatting>
  <conditionalFormatting sqref="P2">
    <cfRule type="cellIs" dxfId="180" priority="63" operator="greaterThan">
      <formula>2.999</formula>
    </cfRule>
    <cfRule type="cellIs" dxfId="179" priority="64" operator="greaterThan">
      <formula>3</formula>
    </cfRule>
  </conditionalFormatting>
  <conditionalFormatting sqref="P2">
    <cfRule type="cellIs" dxfId="178" priority="61" operator="greaterThan">
      <formula>2.99</formula>
    </cfRule>
    <cfRule type="cellIs" dxfId="177" priority="62" operator="lessThan">
      <formula>3</formula>
    </cfRule>
  </conditionalFormatting>
  <conditionalFormatting sqref="D30">
    <cfRule type="cellIs" dxfId="176" priority="57" operator="greaterThan">
      <formula>3</formula>
    </cfRule>
    <cfRule type="cellIs" dxfId="175" priority="58" operator="lessThan">
      <formula>3</formula>
    </cfRule>
  </conditionalFormatting>
  <conditionalFormatting sqref="D30">
    <cfRule type="cellIs" dxfId="174" priority="56" operator="equal">
      <formula>0</formula>
    </cfRule>
  </conditionalFormatting>
  <conditionalFormatting sqref="D30">
    <cfRule type="cellIs" dxfId="173" priority="54" operator="greaterThan">
      <formula>3</formula>
    </cfRule>
    <cfRule type="cellIs" dxfId="172" priority="55" operator="lessThan">
      <formula>3</formula>
    </cfRule>
  </conditionalFormatting>
  <conditionalFormatting sqref="D30">
    <cfRule type="cellIs" dxfId="171" priority="53" operator="equal">
      <formula>0</formula>
    </cfRule>
  </conditionalFormatting>
  <conditionalFormatting sqref="D30">
    <cfRule type="cellIs" dxfId="170" priority="51" operator="greaterThan">
      <formula>3</formula>
    </cfRule>
    <cfRule type="cellIs" dxfId="169" priority="52" operator="lessThan">
      <formula>3</formula>
    </cfRule>
  </conditionalFormatting>
  <conditionalFormatting sqref="D30">
    <cfRule type="cellIs" dxfId="168" priority="50" operator="equal">
      <formula>"N/A"</formula>
    </cfRule>
  </conditionalFormatting>
  <conditionalFormatting sqref="D30">
    <cfRule type="cellIs" dxfId="167" priority="48" operator="greaterThanOrEqual">
      <formula>3</formula>
    </cfRule>
    <cfRule type="cellIs" dxfId="166" priority="49" operator="lessThan">
      <formula>3</formula>
    </cfRule>
  </conditionalFormatting>
  <conditionalFormatting sqref="D30">
    <cfRule type="cellIs" dxfId="165" priority="47" operator="equal">
      <formula>"N/A"</formula>
    </cfRule>
  </conditionalFormatting>
  <conditionalFormatting sqref="D30">
    <cfRule type="cellIs" dxfId="164" priority="45" operator="greaterThanOrEqual">
      <formula>3</formula>
    </cfRule>
    <cfRule type="cellIs" dxfId="163" priority="46" operator="lessThan">
      <formula>3</formula>
    </cfRule>
  </conditionalFormatting>
  <conditionalFormatting sqref="D30">
    <cfRule type="cellIs" dxfId="162" priority="44" operator="equal">
      <formula>"N/A"</formula>
    </cfRule>
  </conditionalFormatting>
  <conditionalFormatting sqref="D30">
    <cfRule type="cellIs" dxfId="161" priority="42" operator="greaterThan">
      <formula>2.99</formula>
    </cfRule>
    <cfRule type="cellIs" dxfId="160" priority="43" operator="lessThan">
      <formula>3</formula>
    </cfRule>
  </conditionalFormatting>
  <conditionalFormatting sqref="D30">
    <cfRule type="cellIs" dxfId="159" priority="40" stopIfTrue="1" operator="equal">
      <formula>0</formula>
    </cfRule>
    <cfRule type="cellIs" dxfId="158" priority="41" operator="equal">
      <formula>"N/A"</formula>
    </cfRule>
  </conditionalFormatting>
  <conditionalFormatting sqref="D33">
    <cfRule type="cellIs" dxfId="157" priority="38" operator="greaterThan">
      <formula>3</formula>
    </cfRule>
    <cfRule type="cellIs" dxfId="156" priority="39" operator="lessThan">
      <formula>3</formula>
    </cfRule>
  </conditionalFormatting>
  <conditionalFormatting sqref="D33">
    <cfRule type="cellIs" dxfId="155" priority="37" operator="equal">
      <formula>0</formula>
    </cfRule>
  </conditionalFormatting>
  <conditionalFormatting sqref="D33">
    <cfRule type="cellIs" dxfId="154" priority="35" operator="greaterThan">
      <formula>3</formula>
    </cfRule>
    <cfRule type="cellIs" dxfId="153" priority="36" operator="lessThan">
      <formula>3</formula>
    </cfRule>
  </conditionalFormatting>
  <conditionalFormatting sqref="D33">
    <cfRule type="cellIs" dxfId="152" priority="34" operator="equal">
      <formula>0</formula>
    </cfRule>
  </conditionalFormatting>
  <conditionalFormatting sqref="D33">
    <cfRule type="cellIs" dxfId="151" priority="32" operator="greaterThan">
      <formula>3</formula>
    </cfRule>
    <cfRule type="cellIs" dxfId="150" priority="33" operator="lessThan">
      <formula>3</formula>
    </cfRule>
  </conditionalFormatting>
  <conditionalFormatting sqref="D33">
    <cfRule type="cellIs" dxfId="149" priority="31" operator="equal">
      <formula>"N/A"</formula>
    </cfRule>
  </conditionalFormatting>
  <conditionalFormatting sqref="D33">
    <cfRule type="cellIs" dxfId="148" priority="29" operator="greaterThanOrEqual">
      <formula>3</formula>
    </cfRule>
    <cfRule type="cellIs" dxfId="147" priority="30" operator="lessThan">
      <formula>3</formula>
    </cfRule>
  </conditionalFormatting>
  <conditionalFormatting sqref="D33">
    <cfRule type="cellIs" dxfId="146" priority="28" operator="equal">
      <formula>"N/A"</formula>
    </cfRule>
  </conditionalFormatting>
  <conditionalFormatting sqref="D33">
    <cfRule type="cellIs" dxfId="145" priority="26" operator="greaterThanOrEqual">
      <formula>3</formula>
    </cfRule>
    <cfRule type="cellIs" dxfId="144" priority="27" operator="lessThan">
      <formula>3</formula>
    </cfRule>
  </conditionalFormatting>
  <conditionalFormatting sqref="D33">
    <cfRule type="cellIs" dxfId="143" priority="25" operator="equal">
      <formula>"N/A"</formula>
    </cfRule>
  </conditionalFormatting>
  <conditionalFormatting sqref="D33">
    <cfRule type="cellIs" dxfId="142" priority="23" operator="greaterThan">
      <formula>2.99</formula>
    </cfRule>
    <cfRule type="cellIs" dxfId="141" priority="24" operator="lessThan">
      <formula>3</formula>
    </cfRule>
  </conditionalFormatting>
  <conditionalFormatting sqref="D33">
    <cfRule type="cellIs" dxfId="140" priority="21" stopIfTrue="1" operator="equal">
      <formula>0</formula>
    </cfRule>
    <cfRule type="cellIs" dxfId="139" priority="22" operator="equal">
      <formula>"N/A"</formula>
    </cfRule>
  </conditionalFormatting>
  <conditionalFormatting sqref="D34:D36">
    <cfRule type="cellIs" dxfId="138" priority="19" operator="greaterThan">
      <formula>3</formula>
    </cfRule>
    <cfRule type="cellIs" dxfId="137" priority="20" operator="lessThan">
      <formula>3</formula>
    </cfRule>
  </conditionalFormatting>
  <conditionalFormatting sqref="D34:D36">
    <cfRule type="cellIs" dxfId="136" priority="18" operator="equal">
      <formula>0</formula>
    </cfRule>
  </conditionalFormatting>
  <conditionalFormatting sqref="D34:D36">
    <cfRule type="cellIs" dxfId="135" priority="16" operator="greaterThan">
      <formula>3</formula>
    </cfRule>
    <cfRule type="cellIs" dxfId="134" priority="17" operator="lessThan">
      <formula>3</formula>
    </cfRule>
  </conditionalFormatting>
  <conditionalFormatting sqref="D34:D36">
    <cfRule type="cellIs" dxfId="133" priority="15" operator="equal">
      <formula>0</formula>
    </cfRule>
  </conditionalFormatting>
  <conditionalFormatting sqref="D34:D36">
    <cfRule type="cellIs" dxfId="132" priority="13" operator="greaterThan">
      <formula>3</formula>
    </cfRule>
    <cfRule type="cellIs" dxfId="131" priority="14" operator="lessThan">
      <formula>3</formula>
    </cfRule>
  </conditionalFormatting>
  <conditionalFormatting sqref="D34:D36">
    <cfRule type="cellIs" dxfId="130" priority="12" operator="equal">
      <formula>"N/A"</formula>
    </cfRule>
  </conditionalFormatting>
  <conditionalFormatting sqref="D34:D36">
    <cfRule type="cellIs" dxfId="129" priority="10" operator="greaterThanOrEqual">
      <formula>3</formula>
    </cfRule>
    <cfRule type="cellIs" dxfId="128" priority="11" operator="lessThan">
      <formula>3</formula>
    </cfRule>
  </conditionalFormatting>
  <conditionalFormatting sqref="D34:D36">
    <cfRule type="cellIs" dxfId="127" priority="9" operator="equal">
      <formula>"N/A"</formula>
    </cfRule>
  </conditionalFormatting>
  <conditionalFormatting sqref="D34:D36">
    <cfRule type="cellIs" dxfId="126" priority="7" operator="greaterThanOrEqual">
      <formula>3</formula>
    </cfRule>
    <cfRule type="cellIs" dxfId="125" priority="8" operator="lessThan">
      <formula>3</formula>
    </cfRule>
  </conditionalFormatting>
  <conditionalFormatting sqref="D34:D36">
    <cfRule type="cellIs" dxfId="124" priority="6" operator="equal">
      <formula>"N/A"</formula>
    </cfRule>
  </conditionalFormatting>
  <conditionalFormatting sqref="D34:D36">
    <cfRule type="cellIs" dxfId="123" priority="4" operator="greaterThan">
      <formula>2.99</formula>
    </cfRule>
    <cfRule type="cellIs" dxfId="122" priority="5" operator="lessThan">
      <formula>3</formula>
    </cfRule>
  </conditionalFormatting>
  <conditionalFormatting sqref="D34:D36">
    <cfRule type="cellIs" dxfId="121" priority="2" stopIfTrue="1" operator="equal">
      <formula>0</formula>
    </cfRule>
    <cfRule type="cellIs" dxfId="120" priority="3" operator="equal">
      <formula>"N/A"</formula>
    </cfRule>
  </conditionalFormatting>
  <conditionalFormatting sqref="D7">
    <cfRule type="cellIs" dxfId="119" priority="1" operator="lessThan">
      <formula>1</formula>
    </cfRule>
  </conditionalFormatting>
  <dataValidations count="1">
    <dataValidation type="whole" showInputMessage="1" showErrorMessage="1" errorTitle="Por favór" error="Sólo ingresar 1 o 2 o 3 o 4 o 5 o dejar en blanco" promptTitle="Sólo ingresar:" prompt="  1     no existe_x000a_  2     rara vez o insuficiente_x000a_  3     normal o suficiente_x000a_  4     generalmente o bien_x000a_  5     siempre o ejemplar" sqref="D4 D6:D7 D9:D11 D13 D15 D17:D20 D22 D24">
      <formula1>1</formula1>
      <formula2>5</formula2>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3"/>
  <sheetViews>
    <sheetView view="pageBreakPreview" zoomScaleNormal="80" zoomScaleSheetLayoutView="100" workbookViewId="0">
      <pane ySplit="1" topLeftCell="A2" activePane="bottomLeft" state="frozen"/>
      <selection activeCell="C14" sqref="C14"/>
      <selection pane="bottomLeft"/>
    </sheetView>
  </sheetViews>
  <sheetFormatPr defaultColWidth="9.1796875" defaultRowHeight="14.5"/>
  <cols>
    <col min="1" max="1" width="6.81640625" style="217" bestFit="1" customWidth="1"/>
    <col min="2" max="2" width="76.81640625" style="90" customWidth="1"/>
    <col min="3" max="3" width="1.81640625" style="33" customWidth="1"/>
    <col min="4" max="4" width="6.81640625" style="6" customWidth="1"/>
    <col min="5" max="5" width="7.81640625" style="6" customWidth="1"/>
    <col min="6" max="6" width="8" customWidth="1"/>
    <col min="7" max="7" width="9" style="21" customWidth="1"/>
    <col min="8" max="8" width="8.54296875" style="39" customWidth="1"/>
    <col min="9" max="9" width="8.1796875" style="39" customWidth="1"/>
    <col min="10" max="10" width="8.81640625" style="6" customWidth="1"/>
  </cols>
  <sheetData>
    <row r="1" spans="1:10" ht="48.5" thickBot="1">
      <c r="A1" s="24"/>
      <c r="B1" s="62" t="s">
        <v>195</v>
      </c>
      <c r="C1" s="27"/>
      <c r="D1" s="84" t="s">
        <v>189</v>
      </c>
      <c r="E1" s="84" t="s">
        <v>190</v>
      </c>
      <c r="F1" s="84" t="s">
        <v>191</v>
      </c>
      <c r="G1" s="85" t="s">
        <v>192</v>
      </c>
      <c r="H1" s="86" t="s">
        <v>196</v>
      </c>
      <c r="I1" s="86" t="s">
        <v>193</v>
      </c>
      <c r="J1" s="87" t="s">
        <v>194</v>
      </c>
    </row>
    <row r="2" spans="1:10" ht="25.5" customHeight="1" thickBot="1">
      <c r="A2" s="25"/>
      <c r="B2" s="135"/>
      <c r="C2" s="28"/>
      <c r="D2" s="19"/>
      <c r="E2" s="19"/>
      <c r="F2" s="20"/>
    </row>
    <row r="3" spans="1:10" ht="19" thickBot="1">
      <c r="A3" s="10">
        <f>'Formulario de entrada'!A1</f>
        <v>1</v>
      </c>
      <c r="B3" s="92" t="str">
        <f>'Formulario de entrada'!B1</f>
        <v>Leyes y códigos de ética</v>
      </c>
      <c r="C3" s="11"/>
      <c r="D3" s="50"/>
      <c r="E3" s="50"/>
      <c r="F3" s="50"/>
      <c r="G3" s="50"/>
      <c r="H3" s="40"/>
      <c r="I3" s="43"/>
      <c r="J3" s="13"/>
    </row>
    <row r="4" spans="1:10" ht="26.5" thickBot="1">
      <c r="A4" s="219">
        <f>'Formulario de entrada'!A2</f>
        <v>1.1000000000000001</v>
      </c>
      <c r="B4" s="72" t="str">
        <f>'Formulario de entrada'!B2</f>
        <v>Identidad católica: la organización se identifica como un organismo caritativo católico, sigue la doctrina social católica y observa el derecho canónico</v>
      </c>
      <c r="C4" s="29"/>
      <c r="D4" s="37">
        <f t="shared" ref="D4:I4" si="0">SUM(D5:D6)</f>
        <v>0</v>
      </c>
      <c r="E4" s="37">
        <f t="shared" si="0"/>
        <v>0</v>
      </c>
      <c r="F4" s="37">
        <f t="shared" si="0"/>
        <v>2</v>
      </c>
      <c r="G4" s="49">
        <f t="shared" si="0"/>
        <v>1</v>
      </c>
      <c r="H4" s="41">
        <f t="shared" si="0"/>
        <v>0</v>
      </c>
      <c r="I4" s="41">
        <f t="shared" si="0"/>
        <v>0</v>
      </c>
      <c r="J4" s="38">
        <f>IF(H4&gt;0,SUM(I4/H4),0)</f>
        <v>0</v>
      </c>
    </row>
    <row r="5" spans="1:10" ht="26.5" thickBot="1">
      <c r="A5" s="218" t="str">
        <f>'Formulario de entrada'!A3</f>
        <v>1.1.1</v>
      </c>
      <c r="B5" s="93" t="str">
        <f>'Formulario de entrada'!B3</f>
        <v>La misión de servir, acompañar y defender a los pobres, promoviendo la caridad y la justicia social, guía el trabajo de la organización.</v>
      </c>
      <c r="C5" s="30"/>
      <c r="D5" s="34">
        <f>'Formulario de entrada'!C3</f>
        <v>0</v>
      </c>
      <c r="E5" s="34">
        <f>IF(D5&gt;0,1,0)</f>
        <v>0</v>
      </c>
      <c r="F5" s="34">
        <v>1</v>
      </c>
      <c r="G5" s="51">
        <f>1/$F$4</f>
        <v>0.5</v>
      </c>
      <c r="H5" s="42">
        <f>E5*G5</f>
        <v>0</v>
      </c>
      <c r="I5" s="42">
        <f>D5*H5</f>
        <v>0</v>
      </c>
      <c r="J5" s="34"/>
    </row>
    <row r="6" spans="1:10" ht="26.5" thickBot="1">
      <c r="A6" s="218" t="str">
        <f>'Formulario de entrada'!A4</f>
        <v>1.1.2</v>
      </c>
      <c r="B6" s="91" t="str">
        <f>'Formulario de entrada'!B4</f>
        <v>Los cánones aplicables del derecho canónico sirven de referencia al propósito, la estructura y el funcionamiento de la organización.</v>
      </c>
      <c r="C6" s="30"/>
      <c r="D6" s="34">
        <f>'Formulario de entrada'!C4</f>
        <v>0</v>
      </c>
      <c r="E6" s="34">
        <f t="shared" ref="E6:E38" si="1">IF(D6&gt;0,1,0)</f>
        <v>0</v>
      </c>
      <c r="F6" s="34">
        <v>1</v>
      </c>
      <c r="G6" s="51">
        <f t="shared" ref="G6" si="2">1/$F$4</f>
        <v>0.5</v>
      </c>
      <c r="H6" s="42">
        <f t="shared" ref="H6:H23" si="3">E6*G6</f>
        <v>0</v>
      </c>
      <c r="I6" s="42">
        <f t="shared" ref="I6" si="4">D6*H6</f>
        <v>0</v>
      </c>
      <c r="J6" s="34"/>
    </row>
    <row r="7" spans="1:10" ht="26.5" thickBot="1">
      <c r="A7" s="220">
        <f>'Formulario de entrada'!A5</f>
        <v>1.2</v>
      </c>
      <c r="B7" s="71" t="str">
        <f>'Formulario de entrada'!B5</f>
        <v>Legislación local: la organización actúa de acuerdo con las leyes y requisitos legales aplicables en el país donde esté registrada</v>
      </c>
      <c r="C7" s="29"/>
      <c r="D7" s="37">
        <f t="shared" ref="D7:I7" si="5">SUM(D8:D9)</f>
        <v>0</v>
      </c>
      <c r="E7" s="37">
        <f t="shared" si="5"/>
        <v>0</v>
      </c>
      <c r="F7" s="37">
        <f t="shared" si="5"/>
        <v>2</v>
      </c>
      <c r="G7" s="49">
        <f t="shared" si="5"/>
        <v>1</v>
      </c>
      <c r="H7" s="41">
        <f t="shared" si="5"/>
        <v>0</v>
      </c>
      <c r="I7" s="41">
        <f t="shared" si="5"/>
        <v>0</v>
      </c>
      <c r="J7" s="38">
        <f>IF(H7&gt;0,SUM(I7/H7),0)</f>
        <v>0</v>
      </c>
    </row>
    <row r="8" spans="1:10" ht="26.5" thickBot="1">
      <c r="A8" s="218" t="str">
        <f>'Formulario de entrada'!A6</f>
        <v>1.2.1</v>
      </c>
      <c r="B8" s="93" t="str">
        <f>'Formulario de entrada'!B6</f>
        <v>Los derechos humanos y las convenciones internacionales relacionadas sirven como referencia en los documentos fundamentales de la organización.</v>
      </c>
      <c r="C8" s="30"/>
      <c r="D8" s="34">
        <f>'Formulario de entrada'!C6</f>
        <v>0</v>
      </c>
      <c r="E8" s="34">
        <f t="shared" si="1"/>
        <v>0</v>
      </c>
      <c r="F8" s="34">
        <v>1</v>
      </c>
      <c r="G8" s="51">
        <f>1/$F$7</f>
        <v>0.5</v>
      </c>
      <c r="H8" s="42">
        <f t="shared" si="3"/>
        <v>0</v>
      </c>
      <c r="I8" s="42">
        <f t="shared" ref="I8:I9" si="6">D8*H8</f>
        <v>0</v>
      </c>
      <c r="J8" s="34"/>
    </row>
    <row r="9" spans="1:10" ht="26.5" thickBot="1">
      <c r="A9" s="218" t="str">
        <f>'Formulario de entrada'!A7</f>
        <v>1.2.2</v>
      </c>
      <c r="B9" s="91" t="str">
        <f>'Formulario de entrada'!B7</f>
        <v>La organización está registrada oficial y legalmente y cumple con todas las leyes y requisitos legales aplicables.</v>
      </c>
      <c r="C9" s="30"/>
      <c r="D9" s="34">
        <f>'Formulario de entrada'!C7</f>
        <v>0</v>
      </c>
      <c r="E9" s="34">
        <f t="shared" si="1"/>
        <v>0</v>
      </c>
      <c r="F9" s="34">
        <v>1</v>
      </c>
      <c r="G9" s="51">
        <f t="shared" ref="G9" si="7">1/$F$7</f>
        <v>0.5</v>
      </c>
      <c r="H9" s="42">
        <f t="shared" si="3"/>
        <v>0</v>
      </c>
      <c r="I9" s="42">
        <f t="shared" si="6"/>
        <v>0</v>
      </c>
      <c r="J9" s="34"/>
    </row>
    <row r="10" spans="1:10" ht="26.5" thickBot="1">
      <c r="A10" s="220">
        <f>'Formulario de entrada'!A8</f>
        <v>1.3</v>
      </c>
      <c r="B10" s="71" t="str">
        <f>'Formulario de entrada'!B8</f>
        <v>Ética y conducta del personal: la organización respeta el Código de ética y al Código de conducta para el personal de Caritas Internationalis</v>
      </c>
      <c r="C10" s="29"/>
      <c r="D10" s="37">
        <f>SUM(D11:D13)</f>
        <v>0</v>
      </c>
      <c r="E10" s="37">
        <f>SUM(E11:E13)</f>
        <v>0</v>
      </c>
      <c r="F10" s="37">
        <f>SUM(F11:F13)</f>
        <v>3</v>
      </c>
      <c r="G10" s="49">
        <f t="shared" ref="G10" si="8">SUM(G11:G13)</f>
        <v>1</v>
      </c>
      <c r="H10" s="41">
        <f t="shared" ref="H10:I10" si="9">SUM(H11:H13)</f>
        <v>0</v>
      </c>
      <c r="I10" s="41">
        <f t="shared" si="9"/>
        <v>0</v>
      </c>
      <c r="J10" s="38">
        <f>IF(H10&gt;0,SUM(I10/H10),0)</f>
        <v>0</v>
      </c>
    </row>
    <row r="11" spans="1:10" ht="26.5" thickBot="1">
      <c r="A11" s="218" t="str">
        <f>'Formulario de entrada'!A9</f>
        <v>1.3.1</v>
      </c>
      <c r="B11" s="130" t="str">
        <f>'Formulario de entrada'!B9</f>
        <v xml:space="preserve">Existen y se aplican códigos de ética y conducta para el personal, que son iguales a o coherentes con los de Caritas Internationalis. </v>
      </c>
      <c r="C11" s="30"/>
      <c r="D11" s="34">
        <f>'Formulario de entrada'!C9</f>
        <v>0</v>
      </c>
      <c r="E11" s="34">
        <f t="shared" si="1"/>
        <v>0</v>
      </c>
      <c r="F11" s="35">
        <v>1</v>
      </c>
      <c r="G11" s="51">
        <f>1/$F$10</f>
        <v>0.33333333333333331</v>
      </c>
      <c r="H11" s="42">
        <f t="shared" si="3"/>
        <v>0</v>
      </c>
      <c r="I11" s="42">
        <f t="shared" ref="I11:I13" si="10">D11*H11</f>
        <v>0</v>
      </c>
      <c r="J11" s="34"/>
    </row>
    <row r="12" spans="1:10" ht="26.5" thickBot="1">
      <c r="A12" s="218" t="str">
        <f>'Formulario de entrada'!A10</f>
        <v>1.3.2</v>
      </c>
      <c r="B12" s="129" t="str">
        <f>'Formulario de entrada'!B10</f>
        <v>El liderazgo de la organización se compromete con los principios de igualdad y diversidad y garantiza que estén integrados en todos los niveles.</v>
      </c>
      <c r="C12" s="30"/>
      <c r="D12" s="34">
        <f>'Formulario de entrada'!C10</f>
        <v>0</v>
      </c>
      <c r="E12" s="34">
        <f t="shared" ref="E12" si="11">IF(D12&gt;0,1,0)</f>
        <v>0</v>
      </c>
      <c r="F12" s="35">
        <v>1</v>
      </c>
      <c r="G12" s="51">
        <f>1/$F$10</f>
        <v>0.33333333333333331</v>
      </c>
      <c r="H12" s="42">
        <f t="shared" ref="H12" si="12">E12*G12</f>
        <v>0</v>
      </c>
      <c r="I12" s="42">
        <f t="shared" ref="I12" si="13">D12*H12</f>
        <v>0</v>
      </c>
      <c r="J12" s="34"/>
    </row>
    <row r="13" spans="1:10" ht="15" thickBot="1">
      <c r="A13" s="218" t="str">
        <f>'Formulario de entrada'!A11</f>
        <v>1.3.3</v>
      </c>
      <c r="B13" s="129" t="str">
        <f>'Formulario de entrada'!B11</f>
        <v xml:space="preserve">Existe y se aplica una política para prevenir el conflicto de intereses en todos los niveles. </v>
      </c>
      <c r="C13" s="30"/>
      <c r="D13" s="34">
        <f>'Formulario de entrada'!C11</f>
        <v>0</v>
      </c>
      <c r="E13" s="34">
        <f t="shared" si="1"/>
        <v>0</v>
      </c>
      <c r="F13" s="35">
        <v>1</v>
      </c>
      <c r="G13" s="51">
        <f>1/$F$10</f>
        <v>0.33333333333333331</v>
      </c>
      <c r="H13" s="42">
        <f t="shared" si="3"/>
        <v>0</v>
      </c>
      <c r="I13" s="42">
        <f t="shared" si="10"/>
        <v>0</v>
      </c>
      <c r="J13" s="34"/>
    </row>
    <row r="14" spans="1:10" ht="26.5" thickBot="1">
      <c r="A14" s="220">
        <f>'Formulario de entrada'!A12</f>
        <v>1.4</v>
      </c>
      <c r="B14" s="71" t="str">
        <f>'Formulario de entrada'!B12</f>
        <v>Ética humanitaria: la organización está obligada a observar los estándares y principios humanitarios internacionales</v>
      </c>
      <c r="C14" s="29"/>
      <c r="D14" s="37">
        <f t="shared" ref="D14:I14" si="14">SUM(D15:D15)</f>
        <v>0</v>
      </c>
      <c r="E14" s="37">
        <f t="shared" si="14"/>
        <v>0</v>
      </c>
      <c r="F14" s="37">
        <f t="shared" si="14"/>
        <v>1</v>
      </c>
      <c r="G14" s="49">
        <f t="shared" si="14"/>
        <v>1</v>
      </c>
      <c r="H14" s="41">
        <f t="shared" si="14"/>
        <v>0</v>
      </c>
      <c r="I14" s="41">
        <f t="shared" si="14"/>
        <v>0</v>
      </c>
      <c r="J14" s="38">
        <f>IF(H14&gt;0,SUM(I14/H14),0)</f>
        <v>0</v>
      </c>
    </row>
    <row r="15" spans="1:10" ht="26.5" thickBot="1">
      <c r="A15" s="218" t="str">
        <f>'Formulario de entrada'!A13</f>
        <v>1.4.1</v>
      </c>
      <c r="B15" s="130" t="str">
        <f>'Formulario de entrada'!B13</f>
        <v>Los estándares y principios humanitarios internacionales se conocen y aplican de manera adecuada.</v>
      </c>
      <c r="C15" s="30"/>
      <c r="D15" s="34">
        <f>'Formulario de entrada'!C13</f>
        <v>0</v>
      </c>
      <c r="E15" s="34">
        <f t="shared" si="1"/>
        <v>0</v>
      </c>
      <c r="F15" s="34">
        <v>1</v>
      </c>
      <c r="G15" s="51">
        <f>1/$F$14</f>
        <v>1</v>
      </c>
      <c r="H15" s="42">
        <f t="shared" si="3"/>
        <v>0</v>
      </c>
      <c r="I15" s="42">
        <f t="shared" ref="I15" si="15">D15*H15</f>
        <v>0</v>
      </c>
      <c r="J15" s="34"/>
    </row>
    <row r="16" spans="1:10" ht="26.5" thickBot="1">
      <c r="A16" s="219">
        <f>'Formulario de entrada'!A14</f>
        <v>1.5</v>
      </c>
      <c r="B16" s="72" t="str">
        <f>'Formulario de entrada'!B14</f>
        <v>Ética medioambiental: la organización garantiza que los recursos naturales se utilicen de manera inteligente, se minimicen los residuos y los proyectos sean respetuosos con el medio ambiente</v>
      </c>
      <c r="C16" s="29"/>
      <c r="D16" s="37">
        <f t="shared" ref="D16:I16" si="16">SUM(D17:D17)</f>
        <v>0</v>
      </c>
      <c r="E16" s="37">
        <f t="shared" si="16"/>
        <v>0</v>
      </c>
      <c r="F16" s="37">
        <f t="shared" si="16"/>
        <v>1</v>
      </c>
      <c r="G16" s="49">
        <f t="shared" si="16"/>
        <v>1</v>
      </c>
      <c r="H16" s="41">
        <f t="shared" si="16"/>
        <v>0</v>
      </c>
      <c r="I16" s="41">
        <f t="shared" si="16"/>
        <v>0</v>
      </c>
      <c r="J16" s="38">
        <f>IF(H16&gt;0,SUM(I16/H16),0)</f>
        <v>0</v>
      </c>
    </row>
    <row r="17" spans="1:10" ht="26.5" thickBot="1">
      <c r="A17" s="218" t="str">
        <f>'Formulario de entrada'!A15</f>
        <v>1.5.1</v>
      </c>
      <c r="B17" s="130" t="str">
        <f>'Formulario de entrada'!B15</f>
        <v>Las Directrices de CI sobre Justicia Medioambiental (2005) y la inspiración de Laudato Si están integradas en las políticas y se aplican en la práctica, incluso en los programas.</v>
      </c>
      <c r="C17" s="30"/>
      <c r="D17" s="34">
        <f>'Formulario de entrada'!C15</f>
        <v>0</v>
      </c>
      <c r="E17" s="34">
        <f t="shared" si="1"/>
        <v>0</v>
      </c>
      <c r="F17" s="34">
        <v>1</v>
      </c>
      <c r="G17" s="51">
        <f>1/$F$16</f>
        <v>1</v>
      </c>
      <c r="H17" s="42">
        <f t="shared" si="3"/>
        <v>0</v>
      </c>
      <c r="I17" s="42">
        <f t="shared" ref="I17" si="17">D17*H17</f>
        <v>0</v>
      </c>
      <c r="J17" s="34"/>
    </row>
    <row r="18" spans="1:10" ht="26.5" thickBot="1">
      <c r="A18" s="220">
        <f>'Formulario de entrada'!A16</f>
        <v>1.6</v>
      </c>
      <c r="B18" s="71" t="str">
        <f>'Formulario de entrada'!B16</f>
        <v>Principios de la cooperación: la organización observa los principios de la cooperación fraterna de CI</v>
      </c>
      <c r="C18" s="29"/>
      <c r="D18" s="37">
        <f t="shared" ref="D18:I18" si="18">SUM(D19:D20)</f>
        <v>0</v>
      </c>
      <c r="E18" s="37">
        <f t="shared" si="18"/>
        <v>0</v>
      </c>
      <c r="F18" s="37">
        <f t="shared" si="18"/>
        <v>2</v>
      </c>
      <c r="G18" s="49">
        <f t="shared" si="18"/>
        <v>1</v>
      </c>
      <c r="H18" s="41">
        <f t="shared" si="18"/>
        <v>0</v>
      </c>
      <c r="I18" s="41">
        <f t="shared" si="18"/>
        <v>0</v>
      </c>
      <c r="J18" s="38">
        <f>IF(H18&gt;0,SUM(I18/H18),0)</f>
        <v>0</v>
      </c>
    </row>
    <row r="19" spans="1:10" ht="26.5" thickBot="1">
      <c r="A19" s="218" t="str">
        <f>'Formulario de entrada'!A17</f>
        <v>1.6.1</v>
      </c>
      <c r="B19" s="93" t="str">
        <f>'Formulario de entrada'!B17</f>
        <v>Los Principios de la cooperación fraterna de CI guían las relaciones entre las organizaciones Caritas.</v>
      </c>
      <c r="C19" s="30"/>
      <c r="D19" s="34">
        <f>'Formulario de entrada'!C17</f>
        <v>0</v>
      </c>
      <c r="E19" s="34">
        <f t="shared" si="1"/>
        <v>0</v>
      </c>
      <c r="F19" s="34">
        <v>1</v>
      </c>
      <c r="G19" s="51">
        <f>1/$F$18</f>
        <v>0.5</v>
      </c>
      <c r="H19" s="42">
        <f t="shared" si="3"/>
        <v>0</v>
      </c>
      <c r="I19" s="42">
        <f t="shared" ref="I19:I20" si="19">D19*H19</f>
        <v>0</v>
      </c>
      <c r="J19" s="34"/>
    </row>
    <row r="20" spans="1:10" ht="26.5" thickBot="1">
      <c r="A20" s="218" t="str">
        <f>'Formulario de entrada'!A18</f>
        <v>1.6.2</v>
      </c>
      <c r="B20" s="91" t="str">
        <f>'Formulario de entrada'!B18</f>
        <v>La organización proporciona coordinación, acompañamiento y apoyo a sus estructuras diocesanas.</v>
      </c>
      <c r="C20" s="30"/>
      <c r="D20" s="34">
        <f>'Formulario de entrada'!C18</f>
        <v>0</v>
      </c>
      <c r="E20" s="34">
        <f t="shared" si="1"/>
        <v>0</v>
      </c>
      <c r="F20" s="34">
        <v>1</v>
      </c>
      <c r="G20" s="51">
        <f t="shared" ref="G20" si="20">1/$F$18</f>
        <v>0.5</v>
      </c>
      <c r="H20" s="42">
        <f t="shared" si="3"/>
        <v>0</v>
      </c>
      <c r="I20" s="42">
        <f t="shared" si="19"/>
        <v>0</v>
      </c>
      <c r="J20" s="34"/>
    </row>
    <row r="21" spans="1:10" ht="39.5" thickBot="1">
      <c r="A21" s="220">
        <f>'Formulario de entrada'!A19</f>
        <v>1.7</v>
      </c>
      <c r="B21" s="71" t="str">
        <f>'Formulario de entrada'!B19</f>
        <v>Procedimiento de reclamaciones: la organización cuenta con un mecanismo adecuado y seguro para la tramitación de reclamaciones, que se comunica de manera formal y pública como una manera de facilitar observaciones</v>
      </c>
      <c r="C21" s="29"/>
      <c r="D21" s="37">
        <f>SUM(D22:D23)</f>
        <v>0</v>
      </c>
      <c r="E21" s="37">
        <f t="shared" ref="E21:F21" si="21">SUM(E22:E23)</f>
        <v>0</v>
      </c>
      <c r="F21" s="37">
        <f t="shared" si="21"/>
        <v>2</v>
      </c>
      <c r="G21" s="49">
        <f t="shared" ref="G21" si="22">SUM(G22:G23)</f>
        <v>1</v>
      </c>
      <c r="H21" s="41">
        <f t="shared" ref="H21:I21" si="23">SUM(H22:H23)</f>
        <v>0</v>
      </c>
      <c r="I21" s="41">
        <f t="shared" si="23"/>
        <v>0</v>
      </c>
      <c r="J21" s="38">
        <f>IF(H21&gt;0,SUM(I21/H21),0)</f>
        <v>0</v>
      </c>
    </row>
    <row r="22" spans="1:10" ht="26.5" thickBot="1">
      <c r="A22" s="218" t="str">
        <f>'Formulario de entrada'!A20</f>
        <v>1.7.1</v>
      </c>
      <c r="B22" s="130" t="str">
        <f>'Formulario de entrada'!B20</f>
        <v>Se han establecido y aplicado procedimientos oficiales y apropiados para la tramitación de reclamaciones para el personal, participantes en los programas y otras partes interesadas.</v>
      </c>
      <c r="C22" s="30"/>
      <c r="D22" s="34">
        <f>'Formulario de entrada'!C20</f>
        <v>0</v>
      </c>
      <c r="E22" s="34">
        <f t="shared" si="1"/>
        <v>0</v>
      </c>
      <c r="F22" s="34">
        <v>1</v>
      </c>
      <c r="G22" s="51">
        <f>'Estandár sobre salvaguardia'!G6</f>
        <v>0.6</v>
      </c>
      <c r="H22" s="42">
        <f t="shared" si="3"/>
        <v>0</v>
      </c>
      <c r="I22" s="42">
        <f t="shared" ref="I22:I23" si="24">D22*H22</f>
        <v>0</v>
      </c>
      <c r="J22" s="34"/>
    </row>
    <row r="23" spans="1:10" ht="39.5" thickBot="1">
      <c r="A23" s="218" t="str">
        <f>'Formulario de entrada'!A21</f>
        <v>1.7.2</v>
      </c>
      <c r="B23" s="91" t="str">
        <f>'Formulario de entrada'!B21</f>
        <v>La organización tiene una política documentada y aplicada (si hubiera casos) en materia de denuncia de irregularidades que establece el compromiso de proteger de las represalias a los denunciantes.</v>
      </c>
      <c r="C23" s="30"/>
      <c r="D23" s="34">
        <f>'Formulario de entrada'!C21</f>
        <v>0</v>
      </c>
      <c r="E23" s="34">
        <f t="shared" si="1"/>
        <v>0</v>
      </c>
      <c r="F23" s="34">
        <v>1</v>
      </c>
      <c r="G23" s="51">
        <f>'Estandár sobre salvaguardia'!G7</f>
        <v>0.4</v>
      </c>
      <c r="H23" s="42">
        <f t="shared" si="3"/>
        <v>0</v>
      </c>
      <c r="I23" s="42">
        <f t="shared" si="24"/>
        <v>0</v>
      </c>
      <c r="J23" s="34"/>
    </row>
    <row r="24" spans="1:10" ht="26.5" thickBot="1">
      <c r="A24" s="220">
        <f>'Formulario de entrada'!A22</f>
        <v>1.8</v>
      </c>
      <c r="B24" s="131" t="str">
        <f>'Formulario de entrada'!B22</f>
        <v>Nivel de implementación: la organización anima a las Caritas diocesanas a observar estos Estándares de Gestión</v>
      </c>
      <c r="C24" s="29"/>
      <c r="D24" s="37">
        <f t="shared" ref="D24:I24" si="25">SUM(D25:D25)</f>
        <v>0</v>
      </c>
      <c r="E24" s="37">
        <f t="shared" si="25"/>
        <v>0</v>
      </c>
      <c r="F24" s="37">
        <f t="shared" si="25"/>
        <v>1</v>
      </c>
      <c r="G24" s="49">
        <f t="shared" si="25"/>
        <v>1</v>
      </c>
      <c r="H24" s="41">
        <f t="shared" si="25"/>
        <v>0</v>
      </c>
      <c r="I24" s="41">
        <f t="shared" si="25"/>
        <v>0</v>
      </c>
      <c r="J24" s="38">
        <f>IF(H24&gt;0,SUM(I24/H24),0)</f>
        <v>0</v>
      </c>
    </row>
    <row r="25" spans="1:10" ht="15" thickBot="1">
      <c r="A25" s="218" t="str">
        <f>'Formulario de entrada'!A23</f>
        <v>1.8.1</v>
      </c>
      <c r="B25" s="91" t="str">
        <f>'Formulario de entrada'!B23</f>
        <v>La organización invita y anima a las Caritas diocesanas a implementar los EG de CI.</v>
      </c>
      <c r="C25" s="30"/>
      <c r="D25" s="34">
        <f>'Formulario de entrada'!C23</f>
        <v>0</v>
      </c>
      <c r="E25" s="34">
        <f t="shared" ref="E25" si="26">IF(D25&gt;0,1,0)</f>
        <v>0</v>
      </c>
      <c r="F25" s="34">
        <v>1</v>
      </c>
      <c r="G25" s="51">
        <f>1/F23</f>
        <v>1</v>
      </c>
      <c r="H25" s="42">
        <f t="shared" ref="H25" si="27">E25*G25</f>
        <v>0</v>
      </c>
      <c r="I25" s="42">
        <f>D25*H25</f>
        <v>0</v>
      </c>
      <c r="J25" s="34"/>
    </row>
    <row r="26" spans="1:10" ht="19" thickBot="1">
      <c r="A26" s="10">
        <f>'Formulario de entrada'!A24</f>
        <v>2</v>
      </c>
      <c r="B26" s="92" t="str">
        <f>'Formulario de entrada'!B24</f>
        <v>Gobernanza y organización</v>
      </c>
      <c r="C26" s="11"/>
      <c r="D26" s="50"/>
      <c r="E26" s="50"/>
      <c r="F26" s="50"/>
      <c r="G26" s="50"/>
      <c r="H26" s="40"/>
      <c r="I26" s="43"/>
      <c r="J26" s="13"/>
    </row>
    <row r="27" spans="1:10" ht="26.5" thickBot="1">
      <c r="A27" s="219">
        <f>'Formulario de entrada'!A25</f>
        <v>2.1</v>
      </c>
      <c r="B27" s="72" t="str">
        <f>'Formulario de entrada'!B25</f>
        <v>Constitución: la organización cuenta con documentos pertinentes a su constitución que hacen referencia a los valores de Caritas</v>
      </c>
      <c r="C27" s="29"/>
      <c r="D27" s="37">
        <f t="shared" ref="D27:I27" si="28">SUM(D28:D28)</f>
        <v>0</v>
      </c>
      <c r="E27" s="37">
        <f t="shared" si="28"/>
        <v>0</v>
      </c>
      <c r="F27" s="37">
        <f t="shared" si="28"/>
        <v>1</v>
      </c>
      <c r="G27" s="49">
        <f t="shared" si="28"/>
        <v>1</v>
      </c>
      <c r="H27" s="41">
        <f t="shared" si="28"/>
        <v>0</v>
      </c>
      <c r="I27" s="41">
        <f t="shared" si="28"/>
        <v>0</v>
      </c>
      <c r="J27" s="38">
        <f>IF(H27&gt;0,SUM(I27/H27),0)</f>
        <v>0</v>
      </c>
    </row>
    <row r="28" spans="1:10" ht="15" thickBot="1">
      <c r="A28" s="218" t="str">
        <f>'Formulario de entrada'!A26</f>
        <v>2.1.1</v>
      </c>
      <c r="B28" s="93" t="str">
        <f>'Formulario de entrada'!B26</f>
        <v>Los documentos constitucionales están en armonía con los estatutos de Caritas Internationalis.</v>
      </c>
      <c r="C28" s="30"/>
      <c r="D28" s="34">
        <f>'Formulario de entrada'!C26</f>
        <v>0</v>
      </c>
      <c r="E28" s="34">
        <f t="shared" si="1"/>
        <v>0</v>
      </c>
      <c r="F28" s="34">
        <v>1</v>
      </c>
      <c r="G28" s="51">
        <f>1/$F$27</f>
        <v>1</v>
      </c>
      <c r="H28" s="42">
        <f t="shared" ref="H28" si="29">E28*G28</f>
        <v>0</v>
      </c>
      <c r="I28" s="42">
        <f t="shared" ref="I28" si="30">D28*H28</f>
        <v>0</v>
      </c>
      <c r="J28" s="34"/>
    </row>
    <row r="29" spans="1:10" ht="26.5" thickBot="1">
      <c r="A29" s="219">
        <f>'Formulario de entrada'!A27</f>
        <v>2.2000000000000002</v>
      </c>
      <c r="B29" s="72" t="str">
        <f>'Formulario de entrada'!B27</f>
        <v>Estructuras directivas: el rol y las responsabilidades de los órganos de gobernanza están claramente definidos</v>
      </c>
      <c r="C29" s="29"/>
      <c r="D29" s="37">
        <f t="shared" ref="D29:I29" si="31">SUM(D30:D32)</f>
        <v>0</v>
      </c>
      <c r="E29" s="37">
        <f t="shared" si="31"/>
        <v>0</v>
      </c>
      <c r="F29" s="37">
        <f t="shared" si="31"/>
        <v>3</v>
      </c>
      <c r="G29" s="49">
        <f t="shared" si="31"/>
        <v>1</v>
      </c>
      <c r="H29" s="41">
        <f t="shared" si="31"/>
        <v>0</v>
      </c>
      <c r="I29" s="41">
        <f t="shared" si="31"/>
        <v>0</v>
      </c>
      <c r="J29" s="38">
        <f>IF(H29&gt;0,SUM(I29/H29),0)</f>
        <v>0</v>
      </c>
    </row>
    <row r="30" spans="1:10" ht="39.5" thickBot="1">
      <c r="A30" s="218" t="str">
        <f>'Formulario de entrada'!A28</f>
        <v>2.2.1</v>
      </c>
      <c r="B30" s="93" t="str">
        <f>'Formulario de entrada'!B28</f>
        <v>Los fines, la estructura y los procedimientos de toma de decisiones de los órganos de gobernanza y su papel en el nombramiento de los directivos concuerdan con los requisitos estatutarios de la organización.</v>
      </c>
      <c r="C30" s="30"/>
      <c r="D30" s="34">
        <f>'Formulario de entrada'!C28</f>
        <v>0</v>
      </c>
      <c r="E30" s="34">
        <f t="shared" si="1"/>
        <v>0</v>
      </c>
      <c r="F30" s="34">
        <v>1</v>
      </c>
      <c r="G30" s="51">
        <f>1/$F$29</f>
        <v>0.33333333333333331</v>
      </c>
      <c r="H30" s="42">
        <f t="shared" ref="H30:H32" si="32">E30*G30</f>
        <v>0</v>
      </c>
      <c r="I30" s="42">
        <f t="shared" ref="I30:I32" si="33">D30*H30</f>
        <v>0</v>
      </c>
      <c r="J30" s="34"/>
    </row>
    <row r="31" spans="1:10" ht="39.5" thickBot="1">
      <c r="A31" s="218" t="str">
        <f>'Formulario de entrada'!A29</f>
        <v>2.2.2</v>
      </c>
      <c r="B31" s="91" t="str">
        <f>'Formulario de entrada'!B29</f>
        <v>Los órganos de gobernanza están compuestos por miembros que tienen campos de experiencia relevantes, uno de los cuales es el Tesorero, que posee conocimientos y experiencia en ámbito financiero.</v>
      </c>
      <c r="C31" s="30"/>
      <c r="D31" s="34">
        <f>'Formulario de entrada'!C29</f>
        <v>0</v>
      </c>
      <c r="E31" s="34">
        <f t="shared" si="1"/>
        <v>0</v>
      </c>
      <c r="F31" s="34">
        <v>1</v>
      </c>
      <c r="G31" s="51">
        <f t="shared" ref="G31:G32" si="34">1/$F$29</f>
        <v>0.33333333333333331</v>
      </c>
      <c r="H31" s="42">
        <f t="shared" si="32"/>
        <v>0</v>
      </c>
      <c r="I31" s="42">
        <f t="shared" si="33"/>
        <v>0</v>
      </c>
      <c r="J31" s="34"/>
    </row>
    <row r="32" spans="1:10" ht="26.5" thickBot="1">
      <c r="A32" s="218" t="str">
        <f>'Formulario de entrada'!A30</f>
        <v>2.2.3</v>
      </c>
      <c r="B32" s="91" t="str">
        <f>'Formulario de entrada'!B30</f>
        <v>Se asegura que haya una comunicación regular entre la gobernanza y a) la Conferencia Episcopal o su(s) delegado(s) oficial(es) y b) el personal</v>
      </c>
      <c r="C32" s="30"/>
      <c r="D32" s="34">
        <f>'Formulario de entrada'!C30</f>
        <v>0</v>
      </c>
      <c r="E32" s="34">
        <f t="shared" si="1"/>
        <v>0</v>
      </c>
      <c r="F32" s="34">
        <v>1</v>
      </c>
      <c r="G32" s="51">
        <f t="shared" si="34"/>
        <v>0.33333333333333331</v>
      </c>
      <c r="H32" s="42">
        <f t="shared" si="32"/>
        <v>0</v>
      </c>
      <c r="I32" s="42">
        <f t="shared" si="33"/>
        <v>0</v>
      </c>
      <c r="J32" s="34"/>
    </row>
    <row r="33" spans="1:10" ht="39.5" thickBot="1">
      <c r="A33" s="220">
        <f>'Formulario de entrada'!A31</f>
        <v>2.2999999999999998</v>
      </c>
      <c r="B33" s="71" t="str">
        <f>'Formulario de entrada'!B31</f>
        <v>Liderazgo y administración general: el liderazgo ejecutivo fomenta una implementación efectiva y eficaz, según la visión y misión de la organización, y desarrolla nuevas visiones y estrategias, según lo requieran las circunstancias y/o oportunidades cambiantes</v>
      </c>
      <c r="C33" s="29"/>
      <c r="D33" s="37">
        <f t="shared" ref="D33:I33" si="35">SUM(D34:D35)</f>
        <v>0</v>
      </c>
      <c r="E33" s="37">
        <f t="shared" si="35"/>
        <v>0</v>
      </c>
      <c r="F33" s="37">
        <f t="shared" si="35"/>
        <v>2</v>
      </c>
      <c r="G33" s="49">
        <f t="shared" si="35"/>
        <v>1</v>
      </c>
      <c r="H33" s="41">
        <f t="shared" si="35"/>
        <v>0</v>
      </c>
      <c r="I33" s="41">
        <f t="shared" si="35"/>
        <v>0</v>
      </c>
      <c r="J33" s="38">
        <f>IF(H33&gt;0,SUM(I33/H33),0)</f>
        <v>0</v>
      </c>
    </row>
    <row r="34" spans="1:10" ht="26.5" thickBot="1">
      <c r="A34" s="218" t="str">
        <f>'Formulario de entrada'!A32</f>
        <v>2.3.1</v>
      </c>
      <c r="B34" s="93" t="str">
        <f>'Formulario de entrada'!B32</f>
        <v>La dirección ejecutiva informa regularmente a los órganos de gobernanza sobre su estrategia, planes, presupuestos y aplicación operativa.</v>
      </c>
      <c r="C34" s="30"/>
      <c r="D34" s="34">
        <f>'Formulario de entrada'!C32</f>
        <v>0</v>
      </c>
      <c r="E34" s="34">
        <f t="shared" si="1"/>
        <v>0</v>
      </c>
      <c r="F34" s="34">
        <v>1</v>
      </c>
      <c r="G34" s="51">
        <f>1/$F$33</f>
        <v>0.5</v>
      </c>
      <c r="H34" s="42">
        <f t="shared" ref="H34:H35" si="36">E34*G34</f>
        <v>0</v>
      </c>
      <c r="I34" s="42">
        <f t="shared" ref="I34:I35" si="37">D34*H34</f>
        <v>0</v>
      </c>
      <c r="J34" s="34"/>
    </row>
    <row r="35" spans="1:10" ht="26.5" thickBot="1">
      <c r="A35" s="218" t="str">
        <f>'Formulario de entrada'!A33</f>
        <v>2.3.2</v>
      </c>
      <c r="B35" s="91" t="str">
        <f>'Formulario de entrada'!B33</f>
        <v>La dirección ejecutiva actúa de forma consultiva en su toma de decisiones, se reúne regularmente, documenta sus decisiones clave y las comunica a las partes interesadas relevantes.</v>
      </c>
      <c r="C35" s="30"/>
      <c r="D35" s="34">
        <f>'Formulario de entrada'!C33</f>
        <v>0</v>
      </c>
      <c r="E35" s="34">
        <f t="shared" si="1"/>
        <v>0</v>
      </c>
      <c r="F35" s="34">
        <v>1</v>
      </c>
      <c r="G35" s="51">
        <f t="shared" ref="G35" si="38">1/$F$33</f>
        <v>0.5</v>
      </c>
      <c r="H35" s="42">
        <f t="shared" si="36"/>
        <v>0</v>
      </c>
      <c r="I35" s="42">
        <f t="shared" si="37"/>
        <v>0</v>
      </c>
      <c r="J35" s="34"/>
    </row>
    <row r="36" spans="1:10" ht="28.25" customHeight="1" thickBot="1">
      <c r="A36" s="220">
        <f>'Formulario de entrada'!A34</f>
        <v>2.4</v>
      </c>
      <c r="B36" s="71" t="str">
        <f>'Formulario de entrada'!B34</f>
        <v>Gestión de recursos humanos: la organización administra sus recursos humanos según lo estipulado en el reglamento y procedimientos que conoce todo el personal</v>
      </c>
      <c r="C36" s="30"/>
      <c r="D36" s="37">
        <f>SUM(D37:D46)</f>
        <v>0</v>
      </c>
      <c r="E36" s="37">
        <f t="shared" ref="E36:F36" si="39">SUM(E37:E46)</f>
        <v>0</v>
      </c>
      <c r="F36" s="37">
        <f t="shared" si="39"/>
        <v>10</v>
      </c>
      <c r="G36" s="49">
        <f t="shared" ref="G36" si="40">SUM(G37:G46)</f>
        <v>0.99999999999999989</v>
      </c>
      <c r="H36" s="41">
        <f t="shared" ref="H36:I36" si="41">SUM(H37:H46)</f>
        <v>0</v>
      </c>
      <c r="I36" s="41">
        <f t="shared" si="41"/>
        <v>0</v>
      </c>
      <c r="J36" s="38">
        <f>IF(H36&gt;0,SUM(I36/H36),0)</f>
        <v>0</v>
      </c>
    </row>
    <row r="37" spans="1:10" ht="15" thickBot="1">
      <c r="A37" s="218" t="str">
        <f>'Formulario de entrada'!A35</f>
        <v>2.4.1</v>
      </c>
      <c r="B37" s="93" t="str">
        <f>'Formulario de entrada'!B35</f>
        <v>La dirección ejecutiva garantiza que el organigrama esté actualizado y sea accesible.</v>
      </c>
      <c r="C37" s="30"/>
      <c r="D37" s="34">
        <f>'Formulario de entrada'!C35</f>
        <v>0</v>
      </c>
      <c r="E37" s="34">
        <f t="shared" si="1"/>
        <v>0</v>
      </c>
      <c r="F37" s="34">
        <v>1</v>
      </c>
      <c r="G37" s="51">
        <f>1/$F$36</f>
        <v>0.1</v>
      </c>
      <c r="H37" s="42">
        <f t="shared" ref="H37:H46" si="42">E37*G37</f>
        <v>0</v>
      </c>
      <c r="I37" s="42">
        <f t="shared" ref="I37:I46" si="43">D37*H37</f>
        <v>0</v>
      </c>
      <c r="J37" s="34"/>
    </row>
    <row r="38" spans="1:10" ht="26.5" thickBot="1">
      <c r="A38" s="218" t="str">
        <f>'Formulario de entrada'!A36</f>
        <v>2.4.2</v>
      </c>
      <c r="B38" s="91" t="str">
        <f>'Formulario de entrada'!B36</f>
        <v>Las descripciones de los puestos y los niveles de referencia están claramente definidos y son vigentes para todo el personal, incluyendo a la dirección ejecutiva.</v>
      </c>
      <c r="C38" s="29"/>
      <c r="D38" s="34">
        <f>'Formulario de entrada'!C36</f>
        <v>0</v>
      </c>
      <c r="E38" s="34">
        <f t="shared" si="1"/>
        <v>0</v>
      </c>
      <c r="F38" s="34">
        <v>1</v>
      </c>
      <c r="G38" s="51">
        <f t="shared" ref="G38:G46" si="44">1/$F$36</f>
        <v>0.1</v>
      </c>
      <c r="H38" s="42">
        <f t="shared" si="42"/>
        <v>0</v>
      </c>
      <c r="I38" s="42">
        <f t="shared" si="43"/>
        <v>0</v>
      </c>
      <c r="J38" s="34"/>
    </row>
    <row r="39" spans="1:10" ht="39.5" thickBot="1">
      <c r="A39" s="218" t="str">
        <f>'Formulario de entrada'!A37</f>
        <v>2.4.3</v>
      </c>
      <c r="B39" s="91" t="str">
        <f>'Formulario de entrada'!B37</f>
        <v>Los sistemas de contratación y recursos humanos de la organización son inclusivos, justos, coherentes, transparentes y en línea con los estándares mínimos internacionales respecto a la salvaguardia.</v>
      </c>
      <c r="C39" s="30"/>
      <c r="D39" s="34">
        <f>'Formulario de entrada'!C37</f>
        <v>0</v>
      </c>
      <c r="E39" s="34">
        <f t="shared" ref="E39:E72" si="45">IF(D39&gt;0,1,0)</f>
        <v>0</v>
      </c>
      <c r="F39" s="34">
        <v>1</v>
      </c>
      <c r="G39" s="51">
        <f t="shared" si="44"/>
        <v>0.1</v>
      </c>
      <c r="H39" s="42">
        <f t="shared" si="42"/>
        <v>0</v>
      </c>
      <c r="I39" s="42">
        <f t="shared" si="43"/>
        <v>0</v>
      </c>
      <c r="J39" s="34"/>
    </row>
    <row r="40" spans="1:10" ht="26.5" thickBot="1">
      <c r="A40" s="221" t="str">
        <f>'Formulario de entrada'!A38</f>
        <v>2.4.4</v>
      </c>
      <c r="B40" s="129" t="str">
        <f>'Formulario de entrada'!B38</f>
        <v>Las politicas y los procedimientos sobre el personal respetan la dignidad humana y promueven la equidad. Son justos, transparentes, no discriminatorios y cumplen con las leyes laborales locales.</v>
      </c>
      <c r="C40" s="30"/>
      <c r="D40" s="34">
        <f>'Formulario de entrada'!C38</f>
        <v>0</v>
      </c>
      <c r="E40" s="34">
        <f t="shared" si="45"/>
        <v>0</v>
      </c>
      <c r="F40" s="34">
        <v>1</v>
      </c>
      <c r="G40" s="51">
        <f t="shared" si="44"/>
        <v>0.1</v>
      </c>
      <c r="H40" s="42">
        <f t="shared" si="42"/>
        <v>0</v>
      </c>
      <c r="I40" s="42">
        <f t="shared" si="43"/>
        <v>0</v>
      </c>
      <c r="J40" s="34"/>
    </row>
    <row r="41" spans="1:10" ht="26.5" thickBot="1">
      <c r="A41" s="218" t="str">
        <f>'Formulario de entrada'!A39</f>
        <v>2.4.5</v>
      </c>
      <c r="B41" s="129" t="str">
        <f>'Formulario de entrada'!B39</f>
        <v>El personal conoce la visión, el mandato, las políticas y los procedimientos de la organización y se atiene a ellos.</v>
      </c>
      <c r="C41" s="30"/>
      <c r="D41" s="34">
        <f>'Formulario de entrada'!C39</f>
        <v>0</v>
      </c>
      <c r="E41" s="34">
        <f t="shared" si="45"/>
        <v>0</v>
      </c>
      <c r="F41" s="34">
        <v>1</v>
      </c>
      <c r="G41" s="51">
        <f t="shared" si="44"/>
        <v>0.1</v>
      </c>
      <c r="H41" s="42">
        <f t="shared" si="42"/>
        <v>0</v>
      </c>
      <c r="I41" s="42">
        <f t="shared" si="43"/>
        <v>0</v>
      </c>
      <c r="J41" s="34"/>
    </row>
    <row r="42" spans="1:10" ht="26.5" thickBot="1">
      <c r="A42" s="218" t="str">
        <f>'Formulario de entrada'!A40</f>
        <v>2.4.6</v>
      </c>
      <c r="B42" s="91" t="str">
        <f>'Formulario de entrada'!B40</f>
        <v>La organización cuenta con un mecanismo que determina salarios y beneficios del personal, que se implementa a través de contratos de trabajo de acuerdo con las leyes laborales locales.</v>
      </c>
      <c r="C42" s="30"/>
      <c r="D42" s="34">
        <f>'Formulario de entrada'!C40</f>
        <v>0</v>
      </c>
      <c r="E42" s="34">
        <f t="shared" si="45"/>
        <v>0</v>
      </c>
      <c r="F42" s="34">
        <v>1</v>
      </c>
      <c r="G42" s="51">
        <f t="shared" si="44"/>
        <v>0.1</v>
      </c>
      <c r="H42" s="42">
        <f t="shared" si="42"/>
        <v>0</v>
      </c>
      <c r="I42" s="42">
        <f t="shared" si="43"/>
        <v>0</v>
      </c>
      <c r="J42" s="34"/>
    </row>
    <row r="43" spans="1:10" ht="26.5" thickBot="1">
      <c r="A43" s="218" t="str">
        <f>'Formulario de entrada'!A41</f>
        <v>2.4.7</v>
      </c>
      <c r="B43" s="91" t="str">
        <f>'Formulario de entrada'!B41</f>
        <v>El personal trabaja según objetivos claros de rendimiento, tiene reuniones periódicas de evaluación y recibe el apoyo y desarrollo adecuados al cumplimiento de sus funciones.</v>
      </c>
      <c r="C43" s="30"/>
      <c r="D43" s="34">
        <f>'Formulario de entrada'!C41</f>
        <v>0</v>
      </c>
      <c r="E43" s="34">
        <f t="shared" si="45"/>
        <v>0</v>
      </c>
      <c r="F43" s="34">
        <v>1</v>
      </c>
      <c r="G43" s="51">
        <f t="shared" si="44"/>
        <v>0.1</v>
      </c>
      <c r="H43" s="42">
        <f t="shared" si="42"/>
        <v>0</v>
      </c>
      <c r="I43" s="42">
        <f t="shared" si="43"/>
        <v>0</v>
      </c>
      <c r="J43" s="34"/>
    </row>
    <row r="44" spans="1:10" ht="26.5" thickBot="1">
      <c r="A44" s="218" t="str">
        <f>'Formulario de entrada'!A42</f>
        <v>2.4.8</v>
      </c>
      <c r="B44" s="91" t="str">
        <f>'Formulario de entrada'!B42</f>
        <v>Las aspiraciones espirituales del personal se satisfacen a través de oportunidades y tiempo para la oración, la reflexión y la formación del corazón.</v>
      </c>
      <c r="C44" s="30"/>
      <c r="D44" s="34">
        <f>'Formulario de entrada'!C42</f>
        <v>0</v>
      </c>
      <c r="E44" s="34">
        <f t="shared" ref="E44:E45" si="46">IF(D44&gt;0,1,0)</f>
        <v>0</v>
      </c>
      <c r="F44" s="34">
        <v>1</v>
      </c>
      <c r="G44" s="51">
        <f t="shared" si="44"/>
        <v>0.1</v>
      </c>
      <c r="H44" s="42">
        <f t="shared" ref="H44:H45" si="47">E44*G44</f>
        <v>0</v>
      </c>
      <c r="I44" s="42">
        <f t="shared" ref="I44:I45" si="48">D44*H44</f>
        <v>0</v>
      </c>
      <c r="J44" s="34"/>
    </row>
    <row r="45" spans="1:10" ht="26.5" thickBot="1">
      <c r="A45" s="218" t="str">
        <f>'Formulario de entrada'!A43</f>
        <v>2.4.9</v>
      </c>
      <c r="B45" s="91" t="str">
        <f>'Formulario de entrada'!B43</f>
        <v>La organización facilita orientación y formación sobre la identidad de Caritas a todo el personal y miembros de la gobernanza.</v>
      </c>
      <c r="C45" s="30"/>
      <c r="D45" s="34">
        <f>'Formulario de entrada'!C43</f>
        <v>0</v>
      </c>
      <c r="E45" s="34">
        <f t="shared" si="46"/>
        <v>0</v>
      </c>
      <c r="F45" s="34">
        <v>1</v>
      </c>
      <c r="G45" s="51">
        <f t="shared" si="44"/>
        <v>0.1</v>
      </c>
      <c r="H45" s="42">
        <f t="shared" si="47"/>
        <v>0</v>
      </c>
      <c r="I45" s="42">
        <f t="shared" si="48"/>
        <v>0</v>
      </c>
      <c r="J45" s="34"/>
    </row>
    <row r="46" spans="1:10" ht="26.5" thickBot="1">
      <c r="A46" s="218" t="str">
        <f>'Formulario de entrada'!A44</f>
        <v>2.4.10</v>
      </c>
      <c r="B46" s="129" t="str">
        <f>'Formulario de entrada'!B44</f>
        <v>Existe una política de seguridad que se respeta, así como protocolos y planes para el bienestar del personal y empleados externos.</v>
      </c>
      <c r="C46" s="30"/>
      <c r="D46" s="34">
        <f>'Formulario de entrada'!C44</f>
        <v>0</v>
      </c>
      <c r="E46" s="34">
        <f t="shared" si="45"/>
        <v>0</v>
      </c>
      <c r="F46" s="34">
        <v>1</v>
      </c>
      <c r="G46" s="51">
        <f t="shared" si="44"/>
        <v>0.1</v>
      </c>
      <c r="H46" s="42">
        <f t="shared" si="42"/>
        <v>0</v>
      </c>
      <c r="I46" s="42">
        <f t="shared" si="43"/>
        <v>0</v>
      </c>
      <c r="J46" s="34"/>
    </row>
    <row r="47" spans="1:10" ht="26.5" thickBot="1">
      <c r="A47" s="220">
        <f>'Formulario de entrada'!A45</f>
        <v>2.5</v>
      </c>
      <c r="B47" s="71" t="str">
        <f>'Formulario de entrada'!B45</f>
        <v>Plan estratégico: la organización tiene un plan estratégico actualizado, completo, realista y claro que reúne su visión, misión y objetivos específicos</v>
      </c>
      <c r="C47" s="31"/>
      <c r="D47" s="37">
        <f t="shared" ref="D47:I47" si="49">SUM(D48:D48)</f>
        <v>0</v>
      </c>
      <c r="E47" s="37">
        <f t="shared" si="49"/>
        <v>0</v>
      </c>
      <c r="F47" s="37">
        <f t="shared" si="49"/>
        <v>1</v>
      </c>
      <c r="G47" s="49">
        <f t="shared" si="49"/>
        <v>1</v>
      </c>
      <c r="H47" s="41">
        <f t="shared" si="49"/>
        <v>0</v>
      </c>
      <c r="I47" s="41">
        <f t="shared" si="49"/>
        <v>0</v>
      </c>
      <c r="J47" s="38">
        <f>IF(H47&gt;0,SUM(I47/H47),0)</f>
        <v>0</v>
      </c>
    </row>
    <row r="48" spans="1:10" ht="39.5" thickBot="1">
      <c r="A48" s="218" t="str">
        <f>'Formulario de entrada'!A46</f>
        <v>2.5.1</v>
      </c>
      <c r="B48" s="93" t="str">
        <f>'Formulario de entrada'!B46</f>
        <v>El plan estratégico de la organización refleja su misión, se ha desarrollado de manera participativa y es sentido como propio. Se utiliza para la planificación operativa y la toma de decisiones.</v>
      </c>
      <c r="C48" s="30"/>
      <c r="D48" s="34">
        <f>'Formulario de entrada'!C46</f>
        <v>0</v>
      </c>
      <c r="E48" s="34">
        <f t="shared" si="45"/>
        <v>0</v>
      </c>
      <c r="F48" s="34">
        <v>1</v>
      </c>
      <c r="G48" s="51">
        <f>1/$F$47</f>
        <v>1</v>
      </c>
      <c r="H48" s="42">
        <f t="shared" ref="H48" si="50">E48*G48</f>
        <v>0</v>
      </c>
      <c r="I48" s="42">
        <f t="shared" ref="I48" si="51">D48*H48</f>
        <v>0</v>
      </c>
      <c r="J48" s="34"/>
    </row>
    <row r="49" spans="1:10" ht="26.5" thickBot="1">
      <c r="A49" s="220">
        <f>'Formulario de entrada'!A47</f>
        <v>2.6</v>
      </c>
      <c r="B49" s="71" t="str">
        <f>'Formulario de entrada'!B47</f>
        <v>Estrategia de captación de fondos: la organización tiene un plan de captación de fondos actualizado periódicamente para la movilización de recursos nacionales e internacionales</v>
      </c>
      <c r="C49" s="30"/>
      <c r="D49" s="37">
        <f t="shared" ref="D49:I49" si="52">SUM(D50:D50)</f>
        <v>0</v>
      </c>
      <c r="E49" s="37">
        <f t="shared" si="52"/>
        <v>0</v>
      </c>
      <c r="F49" s="37">
        <f t="shared" si="52"/>
        <v>1</v>
      </c>
      <c r="G49" s="49">
        <f t="shared" si="52"/>
        <v>1</v>
      </c>
      <c r="H49" s="41">
        <f t="shared" si="52"/>
        <v>0</v>
      </c>
      <c r="I49" s="41">
        <f t="shared" si="52"/>
        <v>0</v>
      </c>
      <c r="J49" s="38">
        <f>IF(H49&gt;0,SUM(I49/H49),0)</f>
        <v>0</v>
      </c>
    </row>
    <row r="50" spans="1:10" ht="39.5" thickBot="1">
      <c r="A50" s="218" t="str">
        <f>'Formulario de entrada'!A48</f>
        <v>2.6.1</v>
      </c>
      <c r="B50" s="93" t="str">
        <f>'Formulario de entrada'!B48</f>
        <v>La organización tiene e implementa una estrategia / plan de captación de fondos, que apunta a garantizar la sostenibilidad de la organización y busca la diversificación dentro y fuera de la red de CI.</v>
      </c>
      <c r="C50" s="30"/>
      <c r="D50" s="34">
        <f>'Formulario de entrada'!C48</f>
        <v>0</v>
      </c>
      <c r="E50" s="34">
        <f t="shared" si="45"/>
        <v>0</v>
      </c>
      <c r="F50" s="34">
        <v>1</v>
      </c>
      <c r="G50" s="51">
        <f>1/$F$49</f>
        <v>1</v>
      </c>
      <c r="H50" s="42">
        <f t="shared" ref="H50" si="53">E50*G50</f>
        <v>0</v>
      </c>
      <c r="I50" s="42">
        <f t="shared" ref="I50" si="54">D50*H50</f>
        <v>0</v>
      </c>
      <c r="J50" s="34"/>
    </row>
    <row r="51" spans="1:10" ht="26.5" thickBot="1">
      <c r="A51" s="220">
        <f>'Formulario de entrada'!A49</f>
        <v>2.7</v>
      </c>
      <c r="B51" s="71" t="str">
        <f>'Formulario de entrada'!B49</f>
        <v>Gestión de riesgos: la organización evalúa de manera regular y meticulosa los riesgos internos y externos que pueden impedirle alcanzar sus objetivos. Existen medidas para reducir estos riesgos</v>
      </c>
      <c r="C51" s="30"/>
      <c r="D51" s="37">
        <f t="shared" ref="D51:I51" si="55">SUM(D52:D53)</f>
        <v>0</v>
      </c>
      <c r="E51" s="37">
        <f t="shared" si="55"/>
        <v>0</v>
      </c>
      <c r="F51" s="37">
        <f t="shared" si="55"/>
        <v>2</v>
      </c>
      <c r="G51" s="49">
        <f t="shared" si="55"/>
        <v>1</v>
      </c>
      <c r="H51" s="41">
        <f t="shared" si="55"/>
        <v>0</v>
      </c>
      <c r="I51" s="41">
        <f t="shared" si="55"/>
        <v>0</v>
      </c>
      <c r="J51" s="38">
        <f>IF(H51&gt;0,SUM(I51/H51),0)</f>
        <v>0</v>
      </c>
    </row>
    <row r="52" spans="1:10" ht="39.5" thickBot="1">
      <c r="A52" s="218" t="str">
        <f>'Formulario de entrada'!A50</f>
        <v>2.7.1</v>
      </c>
      <c r="B52" s="130" t="str">
        <f>'Formulario de entrada'!B50</f>
        <v>Se han establecido mecanismos de gestión de riesgos para identificar, evaluar, priorizar y mitigar los riesgos internos y externos (incluyendo las catástrofes naturales, las provocadas por el hombre y la salvaguardia) y otras cuestiones emergentes.</v>
      </c>
      <c r="C52" s="30"/>
      <c r="D52" s="36">
        <f>'Formulario de entrada'!C50</f>
        <v>0</v>
      </c>
      <c r="E52" s="34">
        <f t="shared" si="45"/>
        <v>0</v>
      </c>
      <c r="F52" s="36">
        <v>1</v>
      </c>
      <c r="G52" s="52">
        <f>1/$F$51</f>
        <v>0.5</v>
      </c>
      <c r="H52" s="42">
        <f t="shared" ref="H52:H53" si="56">E52*G52</f>
        <v>0</v>
      </c>
      <c r="I52" s="42">
        <f t="shared" ref="I52:I53" si="57">D52*H52</f>
        <v>0</v>
      </c>
      <c r="J52" s="36"/>
    </row>
    <row r="53" spans="1:10" ht="26.5" thickBot="1">
      <c r="A53" s="221" t="str">
        <f>'Formulario de entrada'!A51</f>
        <v>2.7.2</v>
      </c>
      <c r="B53" s="91" t="str">
        <f>'Formulario de entrada'!B51</f>
        <v>Existe un seguro relevante para reducir el impacto de eventos imprevistos en las personas, los activos y la continuidad de las actividades.</v>
      </c>
      <c r="C53" s="30"/>
      <c r="D53" s="36">
        <f>'Formulario de entrada'!C51</f>
        <v>0</v>
      </c>
      <c r="E53" s="34">
        <f t="shared" si="45"/>
        <v>0</v>
      </c>
      <c r="F53" s="34">
        <v>1</v>
      </c>
      <c r="G53" s="51">
        <f t="shared" ref="G53" si="58">1/$F$51</f>
        <v>0.5</v>
      </c>
      <c r="H53" s="42">
        <f t="shared" si="56"/>
        <v>0</v>
      </c>
      <c r="I53" s="42">
        <f t="shared" si="57"/>
        <v>0</v>
      </c>
      <c r="J53" s="34"/>
    </row>
    <row r="54" spans="1:10" ht="26.5" thickBot="1">
      <c r="A54" s="220">
        <f>'Formulario de entrada'!A52</f>
        <v>2.8</v>
      </c>
      <c r="B54" s="71" t="str">
        <f>'Formulario de entrada'!B52</f>
        <v>Aprendizaje institucional: la organización fomenta una cultura en la que el compartir experiencias alimenta la evolución de la organización.</v>
      </c>
      <c r="C54" s="29"/>
      <c r="D54" s="37">
        <f t="shared" ref="D54:I54" si="59">SUM(D55:D56)</f>
        <v>0</v>
      </c>
      <c r="E54" s="37">
        <f t="shared" si="59"/>
        <v>0</v>
      </c>
      <c r="F54" s="37">
        <f t="shared" si="59"/>
        <v>2</v>
      </c>
      <c r="G54" s="49">
        <f t="shared" si="59"/>
        <v>1</v>
      </c>
      <c r="H54" s="41">
        <f t="shared" si="59"/>
        <v>0</v>
      </c>
      <c r="I54" s="41">
        <f t="shared" si="59"/>
        <v>0</v>
      </c>
      <c r="J54" s="38">
        <f>IF(H54&gt;0,SUM(I54/H54),0)</f>
        <v>0</v>
      </c>
    </row>
    <row r="55" spans="1:10" ht="26.5" thickBot="1">
      <c r="A55" s="218" t="str">
        <f>'Formulario de entrada'!A53</f>
        <v>2.8.1</v>
      </c>
      <c r="B55" s="130" t="str">
        <f>'Formulario de entrada'!B53</f>
        <v>El análisis de las evaluaciones, auditorías, revisiones, comentarios y reclamaciones se realiza con fines de aprendizaje y se comparte con las partes interesadas pertinentes.</v>
      </c>
      <c r="C55" s="30"/>
      <c r="D55" s="34">
        <f>'Formulario de entrada'!C53</f>
        <v>0</v>
      </c>
      <c r="E55" s="34">
        <f t="shared" si="45"/>
        <v>0</v>
      </c>
      <c r="F55" s="34">
        <v>1</v>
      </c>
      <c r="G55" s="51">
        <f>1/$F$54</f>
        <v>0.5</v>
      </c>
      <c r="H55" s="42">
        <f t="shared" ref="H55:H56" si="60">E55*G55</f>
        <v>0</v>
      </c>
      <c r="I55" s="42">
        <f t="shared" ref="I55:I56" si="61">D55*H55</f>
        <v>0</v>
      </c>
      <c r="J55" s="34"/>
    </row>
    <row r="56" spans="1:10" ht="26.5" thickBot="1">
      <c r="A56" s="218" t="str">
        <f>'Formulario de entrada'!A54</f>
        <v>2.8.2</v>
      </c>
      <c r="B56" s="91" t="str">
        <f>'Formulario de entrada'!B54</f>
        <v>Los conocimientos y la experiencia se comparten mediante la participación en redes sectoriales y temáticas, con el fin de mejorar la práctica e influir mejor en un cambio social positivo.</v>
      </c>
      <c r="C56" s="30"/>
      <c r="D56" s="34">
        <f>'Formulario de entrada'!C54</f>
        <v>0</v>
      </c>
      <c r="E56" s="34">
        <f t="shared" si="45"/>
        <v>0</v>
      </c>
      <c r="F56" s="34">
        <v>1</v>
      </c>
      <c r="G56" s="51">
        <f>1/$F$54</f>
        <v>0.5</v>
      </c>
      <c r="H56" s="42">
        <f t="shared" si="60"/>
        <v>0</v>
      </c>
      <c r="I56" s="42">
        <f t="shared" si="61"/>
        <v>0</v>
      </c>
      <c r="J56" s="34"/>
    </row>
    <row r="57" spans="1:10" ht="19" thickBot="1">
      <c r="A57" s="10">
        <f>'Formulario de entrada'!A55</f>
        <v>3</v>
      </c>
      <c r="B57" s="92" t="str">
        <f>'Formulario de entrada'!B55</f>
        <v>Rendición de cuentas en programas y finanzas</v>
      </c>
      <c r="C57" s="11"/>
      <c r="D57" s="12"/>
      <c r="E57" s="12"/>
      <c r="F57" s="12"/>
      <c r="G57" s="12"/>
      <c r="H57" s="40"/>
      <c r="I57" s="43"/>
      <c r="J57" s="13"/>
    </row>
    <row r="58" spans="1:10" ht="39.5" thickBot="1">
      <c r="A58" s="220">
        <f>'Formulario de entrada'!A56</f>
        <v>3.1</v>
      </c>
      <c r="B58" s="71" t="str">
        <f>'Formulario de entrada'!B56</f>
        <v>Gestión de proyectos: la organización garantiza que todos los proyectos estén en línea con su visión y misión y se lleven a cabo de acuerdo con las necesidades, vulnerabilidades y capacidades de las comunidades locales.</v>
      </c>
      <c r="C58" s="29"/>
      <c r="D58" s="37">
        <f t="shared" ref="D58:I58" si="62">SUM(D59:D64)</f>
        <v>0</v>
      </c>
      <c r="E58" s="37">
        <f t="shared" si="62"/>
        <v>0</v>
      </c>
      <c r="F58" s="37">
        <f t="shared" si="62"/>
        <v>6</v>
      </c>
      <c r="G58" s="49">
        <f t="shared" si="62"/>
        <v>0.99999999999999989</v>
      </c>
      <c r="H58" s="41">
        <f t="shared" si="62"/>
        <v>0</v>
      </c>
      <c r="I58" s="41">
        <f t="shared" si="62"/>
        <v>0</v>
      </c>
      <c r="J58" s="38">
        <f>IF(H58&gt;0,SUM(I58/H58),0)</f>
        <v>0</v>
      </c>
    </row>
    <row r="59" spans="1:10" ht="26.5" thickBot="1">
      <c r="A59" s="218" t="str">
        <f>'Formulario de entrada'!A57</f>
        <v>3.1.1</v>
      </c>
      <c r="B59" s="93" t="str">
        <f>'Formulario de entrada'!B57</f>
        <v>La organización garantiza una selección adecuada y pertinente de asociados (contrapartes) y la supervisión de las relaciones con los mismos.</v>
      </c>
      <c r="C59" s="30"/>
      <c r="D59" s="34">
        <f>'Formulario de entrada'!C57</f>
        <v>0</v>
      </c>
      <c r="E59" s="34">
        <f t="shared" ref="E59:E64" si="63">IF(D59&gt;0,1,0)</f>
        <v>0</v>
      </c>
      <c r="F59" s="34">
        <v>1</v>
      </c>
      <c r="G59" s="51">
        <f t="shared" ref="G59:G64" si="64">1/$F$58</f>
        <v>0.16666666666666666</v>
      </c>
      <c r="H59" s="42">
        <f t="shared" ref="H59:H64" si="65">E59*G59</f>
        <v>0</v>
      </c>
      <c r="I59" s="42">
        <f t="shared" ref="I59:I64" si="66">D59*H59</f>
        <v>0</v>
      </c>
      <c r="J59" s="34"/>
    </row>
    <row r="60" spans="1:10" ht="39.5" thickBot="1">
      <c r="A60" s="218" t="str">
        <f>'Formulario de entrada'!A58</f>
        <v>3.1.2</v>
      </c>
      <c r="B60" s="91" t="str">
        <f>'Formulario de entrada'!B58</f>
        <v>Los programas se diseñan para beneficiar a la comunidad local y promover la recuperación y el desarrollo. Son realistas y se basan en pruebas, y tienen en cuenta las necesidades, vulnerabilidades y capacidades de los diferentes grupos</v>
      </c>
      <c r="C60" s="30"/>
      <c r="D60" s="34">
        <f>'Formulario de entrada'!C58</f>
        <v>0</v>
      </c>
      <c r="E60" s="34">
        <f t="shared" si="63"/>
        <v>0</v>
      </c>
      <c r="F60" s="34">
        <v>1</v>
      </c>
      <c r="G60" s="51">
        <f t="shared" si="64"/>
        <v>0.16666666666666666</v>
      </c>
      <c r="H60" s="42">
        <f t="shared" si="65"/>
        <v>0</v>
      </c>
      <c r="I60" s="42">
        <f t="shared" si="66"/>
        <v>0</v>
      </c>
      <c r="J60" s="34"/>
    </row>
    <row r="61" spans="1:10" ht="15.65" customHeight="1" thickBot="1">
      <c r="A61" s="218" t="str">
        <f>'Formulario de entrada'!A59</f>
        <v>3.1.3</v>
      </c>
      <c r="B61" s="91" t="str">
        <f>'Formulario de entrada'!B59</f>
        <v>La organización garantiza que el contexto y las partes interesadas se analicen de forma sistemática, objetiva y constante, y que se pongan en marcha nuevas actividades. Esto incluye garantizar la oportuna puesta en marcha financiera, la planificación de la implementación de proyectos y la contratación de personal.</v>
      </c>
      <c r="C61" s="30"/>
      <c r="D61" s="34">
        <f>'Formulario de entrada'!C59</f>
        <v>0</v>
      </c>
      <c r="E61" s="34">
        <f t="shared" si="63"/>
        <v>0</v>
      </c>
      <c r="F61" s="34">
        <v>1</v>
      </c>
      <c r="G61" s="51">
        <f t="shared" si="64"/>
        <v>0.16666666666666666</v>
      </c>
      <c r="H61" s="42">
        <f t="shared" si="65"/>
        <v>0</v>
      </c>
      <c r="I61" s="42">
        <f t="shared" si="66"/>
        <v>0</v>
      </c>
      <c r="J61" s="34"/>
    </row>
    <row r="62" spans="1:10" ht="39.5" thickBot="1">
      <c r="A62" s="218" t="str">
        <f>'Formulario de entrada'!A60</f>
        <v>3.1.4</v>
      </c>
      <c r="B62" s="91" t="str">
        <f>'Formulario de entrada'!B60</f>
        <v>Los proyectos se implementan con la participación activa de las comunidades, utilizando una planificación racional, el seguimiento de los resultados y rindiendo cuentas a las partes interesadas.</v>
      </c>
      <c r="C62" s="30"/>
      <c r="D62" s="34">
        <f>'Formulario de entrada'!C60</f>
        <v>0</v>
      </c>
      <c r="E62" s="34">
        <f t="shared" si="63"/>
        <v>0</v>
      </c>
      <c r="F62" s="34">
        <v>1</v>
      </c>
      <c r="G62" s="51">
        <f t="shared" si="64"/>
        <v>0.16666666666666666</v>
      </c>
      <c r="H62" s="42">
        <f t="shared" si="65"/>
        <v>0</v>
      </c>
      <c r="I62" s="42">
        <f t="shared" si="66"/>
        <v>0</v>
      </c>
      <c r="J62" s="34"/>
    </row>
    <row r="63" spans="1:10" ht="26.5" thickBot="1">
      <c r="A63" s="218" t="str">
        <f>'Formulario de entrada'!A61</f>
        <v>3.1.5</v>
      </c>
      <c r="B63" s="91" t="str">
        <f>'Formulario de entrada'!B61</f>
        <v>El cierre del proyecto se realiza a tiempo, de manera responsable y rindiendo cuentas a todas las partes interesadas.</v>
      </c>
      <c r="C63" s="30"/>
      <c r="D63" s="34">
        <f>'Formulario de entrada'!C61</f>
        <v>0</v>
      </c>
      <c r="E63" s="34">
        <f t="shared" si="63"/>
        <v>0</v>
      </c>
      <c r="F63" s="34">
        <v>1</v>
      </c>
      <c r="G63" s="51">
        <f t="shared" si="64"/>
        <v>0.16666666666666666</v>
      </c>
      <c r="H63" s="42">
        <f t="shared" si="65"/>
        <v>0</v>
      </c>
      <c r="I63" s="42">
        <f t="shared" si="66"/>
        <v>0</v>
      </c>
      <c r="J63" s="34"/>
    </row>
    <row r="64" spans="1:10" ht="39.5" thickBot="1">
      <c r="A64" s="218" t="str">
        <f>'Formulario de entrada'!A62</f>
        <v>3.1.6</v>
      </c>
      <c r="B64" s="91" t="str">
        <f>'Formulario de entrada'!B62</f>
        <v>Hay una participación activa e inclusiva de la comunidad en todas las etapas del ciclo de programas, que consolida y fortalece a la comunidad, sus estructuras, recursos y capacidades existentes.</v>
      </c>
      <c r="C64" s="30"/>
      <c r="D64" s="310">
        <f>'Formulario de entrada'!C62</f>
        <v>0</v>
      </c>
      <c r="E64" s="310">
        <f t="shared" si="63"/>
        <v>0</v>
      </c>
      <c r="F64" s="310">
        <v>1</v>
      </c>
      <c r="G64" s="311">
        <f t="shared" si="64"/>
        <v>0.16666666666666666</v>
      </c>
      <c r="H64" s="312">
        <f t="shared" si="65"/>
        <v>0</v>
      </c>
      <c r="I64" s="312">
        <f t="shared" si="66"/>
        <v>0</v>
      </c>
      <c r="J64" s="313"/>
    </row>
    <row r="65" spans="1:10" ht="26.5" thickBot="1">
      <c r="A65" s="219">
        <f>'Formulario de entrada'!A63</f>
        <v>3.2</v>
      </c>
      <c r="B65" s="72" t="str">
        <f>'Formulario de entrada'!B63</f>
        <v>Calidad de los proyectos: la organización garantiza que todos los proyectos se realicen de acuerdo con normas técnicas apropiadas.</v>
      </c>
      <c r="C65" s="29"/>
      <c r="D65" s="37">
        <f>SUM(D66:D70)</f>
        <v>0</v>
      </c>
      <c r="E65" s="37">
        <f t="shared" ref="E65:I65" si="67">SUM(E66:E70)</f>
        <v>0</v>
      </c>
      <c r="F65" s="37">
        <f t="shared" si="67"/>
        <v>5</v>
      </c>
      <c r="G65" s="49">
        <f t="shared" si="67"/>
        <v>1</v>
      </c>
      <c r="H65" s="41">
        <f t="shared" si="67"/>
        <v>0</v>
      </c>
      <c r="I65" s="41">
        <f t="shared" si="67"/>
        <v>0</v>
      </c>
      <c r="J65" s="38">
        <f>IF(H65&gt;0,SUM(I65/H65),0)</f>
        <v>0</v>
      </c>
    </row>
    <row r="66" spans="1:10" ht="39.5" thickBot="1">
      <c r="A66" s="218" t="str">
        <f>'Formulario de entrada'!A64</f>
        <v>3.2.1</v>
      </c>
      <c r="B66" s="91" t="str">
        <f>'Formulario de entrada'!B64</f>
        <v>Existe un procedimiento estándar para asignar los costes directos e indirectos (incluyendo los de personal) a las actividades y buscar un acuerdo de asociados (contrapartes) para cubrir todos los gastos como parte de los contratos del proyecto.</v>
      </c>
      <c r="C66" s="30"/>
      <c r="D66" s="34">
        <f>'Formulario de entrada'!C64</f>
        <v>0</v>
      </c>
      <c r="E66" s="34">
        <f t="shared" si="45"/>
        <v>0</v>
      </c>
      <c r="F66" s="34">
        <v>1</v>
      </c>
      <c r="G66" s="51">
        <f>1/$F$65</f>
        <v>0.2</v>
      </c>
      <c r="H66" s="42">
        <f t="shared" ref="H66:H70" si="68">E66*G66</f>
        <v>0</v>
      </c>
      <c r="I66" s="42">
        <f t="shared" ref="I66:I70" si="69">D66*H66</f>
        <v>0</v>
      </c>
      <c r="J66" s="34"/>
    </row>
    <row r="67" spans="1:10" ht="15" thickBot="1">
      <c r="A67" s="218" t="str">
        <f>'Formulario de entrada'!A65</f>
        <v>3.2.2</v>
      </c>
      <c r="B67" s="129" t="str">
        <f>'Formulario de entrada'!B65</f>
        <v>Los presupuestos de los programas son realistas y regularmente monitoreados y controlados.</v>
      </c>
      <c r="C67" s="30"/>
      <c r="D67" s="34">
        <f>'Formulario de entrada'!C65</f>
        <v>0</v>
      </c>
      <c r="E67" s="34">
        <f t="shared" ref="E67" si="70">IF(D67&gt;0,1,0)</f>
        <v>0</v>
      </c>
      <c r="F67" s="34">
        <v>1</v>
      </c>
      <c r="G67" s="51">
        <f t="shared" ref="G67:G70" si="71">1/$F$65</f>
        <v>0.2</v>
      </c>
      <c r="H67" s="42">
        <f t="shared" ref="H67" si="72">E67*G67</f>
        <v>0</v>
      </c>
      <c r="I67" s="42">
        <f t="shared" ref="I67" si="73">D67*H67</f>
        <v>0</v>
      </c>
      <c r="J67" s="34"/>
    </row>
    <row r="68" spans="1:10" ht="26.5" thickBot="1">
      <c r="A68" s="218" t="str">
        <f>'Formulario de entrada'!A66</f>
        <v>3.2.3</v>
      </c>
      <c r="B68" s="91" t="str">
        <f>'Formulario de entrada'!B66</f>
        <v>Las herramientas / procedimientos contenidos en la Caja de herramientas de CI se utilizan al solicitar fondos para las Llamadas de Emergencia de CI.</v>
      </c>
      <c r="C68" s="30"/>
      <c r="D68" s="34">
        <f>'Formulario de entrada'!C66</f>
        <v>0</v>
      </c>
      <c r="E68" s="34">
        <f t="shared" ref="E68:E69" si="74">IF(D68&gt;0,1,0)</f>
        <v>0</v>
      </c>
      <c r="F68" s="34">
        <v>1</v>
      </c>
      <c r="G68" s="51">
        <f t="shared" si="71"/>
        <v>0.2</v>
      </c>
      <c r="H68" s="42">
        <f t="shared" ref="H68:H69" si="75">E68*G68</f>
        <v>0</v>
      </c>
      <c r="I68" s="42">
        <f t="shared" ref="I68:I69" si="76">D68*H68</f>
        <v>0</v>
      </c>
      <c r="J68" s="34"/>
    </row>
    <row r="69" spans="1:10" ht="39.5" thickBot="1">
      <c r="A69" s="218" t="str">
        <f>'Formulario de entrada'!A67</f>
        <v>3.2.4</v>
      </c>
      <c r="B69" s="91" t="str">
        <f>'Formulario de entrada'!B67</f>
        <v>El personal responsable de los programas de respuesta de emergencia está orientado sobre las Directrices de emergencia de CI, en su inducción y desarrollo constante, y entiende cómo funcionan.</v>
      </c>
      <c r="C69" s="30"/>
      <c r="D69" s="34">
        <f>'Formulario de entrada'!C67</f>
        <v>0</v>
      </c>
      <c r="E69" s="34">
        <f t="shared" si="74"/>
        <v>0</v>
      </c>
      <c r="F69" s="34">
        <v>1</v>
      </c>
      <c r="G69" s="51">
        <f t="shared" si="71"/>
        <v>0.2</v>
      </c>
      <c r="H69" s="42">
        <f t="shared" si="75"/>
        <v>0</v>
      </c>
      <c r="I69" s="42">
        <f t="shared" si="76"/>
        <v>0</v>
      </c>
      <c r="J69" s="34"/>
    </row>
    <row r="70" spans="1:10" ht="26.5" thickBot="1">
      <c r="A70" s="218" t="str">
        <f>'Formulario de entrada'!A68</f>
        <v>3.2.5</v>
      </c>
      <c r="B70" s="91" t="str">
        <f>'Formulario de entrada'!B68</f>
        <v>Se evalúa el riesgo de desastres y, cuando es relevante, se desarrollan planes de preparación y una estrategia / plan de respuesta de emergencia.</v>
      </c>
      <c r="C70" s="30"/>
      <c r="D70" s="34">
        <f>'Formulario de entrada'!C68</f>
        <v>0</v>
      </c>
      <c r="E70" s="34">
        <f t="shared" si="45"/>
        <v>0</v>
      </c>
      <c r="F70" s="34">
        <v>1</v>
      </c>
      <c r="G70" s="51">
        <f t="shared" si="71"/>
        <v>0.2</v>
      </c>
      <c r="H70" s="42">
        <f t="shared" si="68"/>
        <v>0</v>
      </c>
      <c r="I70" s="42">
        <f t="shared" si="69"/>
        <v>0</v>
      </c>
      <c r="J70" s="34"/>
    </row>
    <row r="71" spans="1:10" ht="39.5" thickBot="1">
      <c r="A71" s="220">
        <f>'Formulario de entrada'!A69</f>
        <v>3.3</v>
      </c>
      <c r="B71" s="71" t="str">
        <f>'Formulario de entrada'!B69</f>
        <v>Planificación financiera: la organización ha traducido sus objetivos estratégicos en planes plurianuales, que se elaboran para alcanzar estos objetivos. En este marco, los presupuestos anuales se aprueban antes del inicio de sus respectivos períodos</v>
      </c>
      <c r="C71" s="29"/>
      <c r="D71" s="37">
        <f t="shared" ref="D71:I71" si="77">SUM(D72:D72)</f>
        <v>0</v>
      </c>
      <c r="E71" s="37">
        <f t="shared" si="77"/>
        <v>0</v>
      </c>
      <c r="F71" s="37">
        <f t="shared" si="77"/>
        <v>1</v>
      </c>
      <c r="G71" s="49">
        <f t="shared" si="77"/>
        <v>1</v>
      </c>
      <c r="H71" s="41">
        <f t="shared" si="77"/>
        <v>0</v>
      </c>
      <c r="I71" s="41">
        <f t="shared" si="77"/>
        <v>0</v>
      </c>
      <c r="J71" s="38">
        <f>IF(H71&gt;0,SUM(I71/H71),0)</f>
        <v>0</v>
      </c>
    </row>
    <row r="72" spans="1:10" ht="15" thickBot="1">
      <c r="A72" s="218" t="str">
        <f>'Formulario de entrada'!A70</f>
        <v>3.3.1</v>
      </c>
      <c r="B72" s="93" t="str">
        <f>'Formulario de entrada'!B70</f>
        <v>Los presupuestos anuales son realistas y son reflejo de los planes estratégicos y operativos.</v>
      </c>
      <c r="C72" s="30"/>
      <c r="D72" s="34">
        <f>'Formulario de entrada'!C70</f>
        <v>0</v>
      </c>
      <c r="E72" s="34">
        <f t="shared" si="45"/>
        <v>0</v>
      </c>
      <c r="F72" s="34">
        <v>1</v>
      </c>
      <c r="G72" s="51">
        <f>1/$F$71</f>
        <v>1</v>
      </c>
      <c r="H72" s="42">
        <f t="shared" ref="H72" si="78">E72*G72</f>
        <v>0</v>
      </c>
      <c r="I72" s="42">
        <f t="shared" ref="I72" si="79">D72*H72</f>
        <v>0</v>
      </c>
      <c r="J72" s="34"/>
    </row>
    <row r="73" spans="1:10" ht="26.5" thickBot="1">
      <c r="A73" s="220">
        <f>'Formulario de entrada'!A71</f>
        <v>3.4</v>
      </c>
      <c r="B73" s="71" t="str">
        <f>'Formulario de entrada'!B71</f>
        <v>Gestión financiera: la organización ejerce la custodia de la gestión de sus recursos financieros, al tiempo que garantiza meticulosamente la fiabilidad de su información financiera</v>
      </c>
      <c r="C73" s="29"/>
      <c r="D73" s="37">
        <f>SUM(D74:D79)</f>
        <v>0</v>
      </c>
      <c r="E73" s="37">
        <f t="shared" ref="E73:I73" si="80">SUM(E74:E79)</f>
        <v>0</v>
      </c>
      <c r="F73" s="37">
        <f t="shared" si="80"/>
        <v>6</v>
      </c>
      <c r="G73" s="49">
        <f t="shared" si="80"/>
        <v>0.99999999999999989</v>
      </c>
      <c r="H73" s="41">
        <f t="shared" si="80"/>
        <v>0</v>
      </c>
      <c r="I73" s="41">
        <f t="shared" si="80"/>
        <v>0</v>
      </c>
      <c r="J73" s="38">
        <f>IF(H73&gt;0,SUM(I73/H73),0)</f>
        <v>0</v>
      </c>
    </row>
    <row r="74" spans="1:10" ht="26.5" thickBot="1">
      <c r="A74" s="218" t="str">
        <f>'Formulario de entrada'!A72</f>
        <v>3.4.1</v>
      </c>
      <c r="B74" s="93" t="str">
        <f>'Formulario de entrada'!B72</f>
        <v>El Tesorero supervisa el sistema utilizado para todas las transacciones financieras, que incluye la separación de tareas entre la preparación y aprobación de transacciones.</v>
      </c>
      <c r="C74" s="30"/>
      <c r="D74" s="34">
        <f>'Formulario de entrada'!C72</f>
        <v>0</v>
      </c>
      <c r="E74" s="34">
        <f>IF(D74&gt;0,1,0)</f>
        <v>0</v>
      </c>
      <c r="F74" s="34">
        <v>1</v>
      </c>
      <c r="G74" s="51">
        <f t="shared" ref="G74:G77" si="81">1/$F$73</f>
        <v>0.16666666666666666</v>
      </c>
      <c r="H74" s="42">
        <f t="shared" ref="H74:H77" si="82">E74*G74</f>
        <v>0</v>
      </c>
      <c r="I74" s="42">
        <f t="shared" ref="I74:I77" si="83">D74*H74</f>
        <v>0</v>
      </c>
      <c r="J74" s="34"/>
    </row>
    <row r="75" spans="1:10" ht="26.5" thickBot="1">
      <c r="A75" s="218" t="str">
        <f>'Formulario de entrada'!A73</f>
        <v>3.4.2</v>
      </c>
      <c r="B75" s="91" t="str">
        <f>'Formulario de entrada'!B73</f>
        <v>Existe y está siendo utilizado un sistema de contabilidad de doble entrada, con mecanismos de control integrados.</v>
      </c>
      <c r="C75" s="30"/>
      <c r="D75" s="34">
        <f>'Formulario de entrada'!C73</f>
        <v>0</v>
      </c>
      <c r="E75" s="34">
        <f>IF(D75&gt;0,1,0)</f>
        <v>0</v>
      </c>
      <c r="F75" s="34">
        <v>1</v>
      </c>
      <c r="G75" s="51">
        <f t="shared" si="81"/>
        <v>0.16666666666666666</v>
      </c>
      <c r="H75" s="42">
        <f t="shared" si="82"/>
        <v>0</v>
      </c>
      <c r="I75" s="42">
        <f t="shared" si="83"/>
        <v>0</v>
      </c>
      <c r="J75" s="34"/>
    </row>
    <row r="76" spans="1:10" ht="26.5" thickBot="1">
      <c r="A76" s="218" t="str">
        <f>'Formulario de entrada'!A74</f>
        <v>3.4.3</v>
      </c>
      <c r="B76" s="129" t="str">
        <f>'Formulario de entrada'!B74</f>
        <v>La dirección ejecutiva evalúa regularmente los controles internos y, en su caso, adopta las medidas correctivas pertinentes.</v>
      </c>
      <c r="C76" s="30"/>
      <c r="D76" s="34">
        <f>'Formulario de entrada'!C74</f>
        <v>0</v>
      </c>
      <c r="E76" s="34">
        <f>IF(D76&gt;0,1,0)</f>
        <v>0</v>
      </c>
      <c r="F76" s="34">
        <v>1</v>
      </c>
      <c r="G76" s="51">
        <f t="shared" si="81"/>
        <v>0.16666666666666666</v>
      </c>
      <c r="H76" s="42">
        <f t="shared" si="82"/>
        <v>0</v>
      </c>
      <c r="I76" s="42">
        <f t="shared" si="83"/>
        <v>0</v>
      </c>
      <c r="J76" s="34"/>
    </row>
    <row r="77" spans="1:10" ht="52.5" thickBot="1">
      <c r="A77" s="218" t="str">
        <f>'Formulario de entrada'!A75</f>
        <v>3.4.4</v>
      </c>
      <c r="B77" s="91" t="str">
        <f>'Formulario de entrada'!B75</f>
        <v>Existen normas y procedimientos que reducen de manera realista el riesgo de fraude, corrupción, blanqueo de capitales y malversación, incluyendo el uso de fondos para actividades terroristas. Se adoptan las medidas adecuadas cuando se identifiquen riesgos o infracciones en los procedimientos.</v>
      </c>
      <c r="C77" s="30"/>
      <c r="D77" s="34">
        <f>'Formulario de entrada'!C75</f>
        <v>0</v>
      </c>
      <c r="E77" s="34">
        <f>IF(D77&gt;0,1,0)</f>
        <v>0</v>
      </c>
      <c r="F77" s="34">
        <v>1</v>
      </c>
      <c r="G77" s="51">
        <f t="shared" si="81"/>
        <v>0.16666666666666666</v>
      </c>
      <c r="H77" s="42">
        <f t="shared" si="82"/>
        <v>0</v>
      </c>
      <c r="I77" s="42">
        <f t="shared" si="83"/>
        <v>0</v>
      </c>
      <c r="J77" s="34"/>
    </row>
    <row r="78" spans="1:10" ht="65.5" thickBot="1">
      <c r="A78" s="218" t="str">
        <f>'Formulario de entrada'!A76</f>
        <v>3.4.5</v>
      </c>
      <c r="B78" s="93" t="str">
        <f>'Formulario de entrada'!B76</f>
        <v>El monitoreo y la presentación de informes financieros se realizan de manera regular y de acuerdo con los estándares de informes aplicables a las organizaciones sin fines de lucro, como las NIC (Normas Internacionales de Contabilidad), que en inglés se denominan International Accounting Standards (IAS), o los PCGA (Principios de Contabilidad Generalmente Aceptados), en inglés US-GAAP (Generally Accepted Accounting Principles).</v>
      </c>
      <c r="C78" s="30"/>
      <c r="D78" s="34">
        <f>'Formulario de entrada'!C76</f>
        <v>0</v>
      </c>
      <c r="E78" s="34">
        <f t="shared" ref="E78:E104" si="84">IF(D78&gt;0,1,0)</f>
        <v>0</v>
      </c>
      <c r="F78" s="34">
        <v>1</v>
      </c>
      <c r="G78" s="51">
        <f>1/$F$73</f>
        <v>0.16666666666666666</v>
      </c>
      <c r="H78" s="42">
        <f t="shared" ref="H78:H79" si="85">E78*G78</f>
        <v>0</v>
      </c>
      <c r="I78" s="42">
        <f t="shared" ref="I78:I79" si="86">D78*H78</f>
        <v>0</v>
      </c>
      <c r="J78" s="34"/>
    </row>
    <row r="79" spans="1:10" ht="52.5" thickBot="1">
      <c r="A79" s="218" t="str">
        <f>'Formulario de entrada'!A77</f>
        <v>3.4.6</v>
      </c>
      <c r="B79" s="91" t="str">
        <f>'Formulario de entrada'!B77</f>
        <v>Los procedimientos se aplican para garantizar que los documentos relativos a los bienes (incluyendo los títulos de propiedad, escrituras y actas notariales) financieros y sobre los proyectos se guarden regularmente de manera segura, sean fácilmente accesibles, conforme a las leyes (fiscales) nacionales, los requisitos de auditoría y los acuerdos de los proyectos.</v>
      </c>
      <c r="C79" s="32"/>
      <c r="D79" s="34">
        <f>'Formulario de entrada'!C77</f>
        <v>0</v>
      </c>
      <c r="E79" s="34">
        <f t="shared" si="84"/>
        <v>0</v>
      </c>
      <c r="F79" s="34">
        <v>1</v>
      </c>
      <c r="G79" s="51">
        <f t="shared" ref="G79" si="87">1/$F$73</f>
        <v>0.16666666666666666</v>
      </c>
      <c r="H79" s="42">
        <f t="shared" si="85"/>
        <v>0</v>
      </c>
      <c r="I79" s="42">
        <f t="shared" si="86"/>
        <v>0</v>
      </c>
      <c r="J79" s="34"/>
    </row>
    <row r="80" spans="1:10" ht="26.5" thickBot="1">
      <c r="A80" s="220">
        <f>'Formulario de entrada'!A78</f>
        <v>3.5</v>
      </c>
      <c r="B80" s="71" t="str">
        <f>'Formulario de entrada'!B78</f>
        <v>Política de adquisiciones: la organización tiene y aplica una política de adquisiciones que describe los procedimientos aprobados y la supervisión del proceso de licitación y compra</v>
      </c>
      <c r="C80" s="30"/>
      <c r="D80" s="37">
        <f t="shared" ref="D80:I80" si="88">SUM(D81:D81)</f>
        <v>0</v>
      </c>
      <c r="E80" s="37">
        <f t="shared" si="88"/>
        <v>0</v>
      </c>
      <c r="F80" s="37">
        <f t="shared" si="88"/>
        <v>1</v>
      </c>
      <c r="G80" s="49">
        <f t="shared" si="88"/>
        <v>1</v>
      </c>
      <c r="H80" s="41">
        <f t="shared" si="88"/>
        <v>0</v>
      </c>
      <c r="I80" s="41">
        <f t="shared" si="88"/>
        <v>0</v>
      </c>
      <c r="J80" s="38">
        <f>IF(H80&gt;0,SUM(I80/H80),0)</f>
        <v>0</v>
      </c>
    </row>
    <row r="81" spans="1:10" ht="26.5" thickBot="1">
      <c r="A81" s="218" t="str">
        <f>'Formulario de entrada'!A79</f>
        <v>3.5.1</v>
      </c>
      <c r="B81" s="130" t="str">
        <f>'Formulario de entrada'!B79</f>
        <v>La organización aplica una política de adquisiciones que describe los procedimientos aprobados y la supervisión para seguir el proceso de licitación y compras.</v>
      </c>
      <c r="C81" s="30"/>
      <c r="D81" s="34">
        <f>'Formulario de entrada'!C79</f>
        <v>0</v>
      </c>
      <c r="E81" s="34">
        <f t="shared" si="84"/>
        <v>0</v>
      </c>
      <c r="F81" s="34">
        <v>1</v>
      </c>
      <c r="G81" s="51">
        <f>1/$F$80</f>
        <v>1</v>
      </c>
      <c r="H81" s="42">
        <f t="shared" ref="H81" si="89">E81*G81</f>
        <v>0</v>
      </c>
      <c r="I81" s="42">
        <f t="shared" ref="I81" si="90">D81*H81</f>
        <v>0</v>
      </c>
      <c r="J81" s="34"/>
    </row>
    <row r="82" spans="1:10" ht="52.5" thickBot="1">
      <c r="A82" s="220">
        <f>'Formulario de entrada'!A80</f>
        <v>3.6</v>
      </c>
      <c r="B82" s="71" t="str">
        <f>'Formulario de entrada'!B80</f>
        <v>Gestión de activos: la organización demuestra una buena administración de los recursos al garantizar procedimientos adecuados para garantizar la existencia, el mantenimiento y la seguridad de todos los activos de capital, como: inmuebles, parque de vehículos y equipos de tecnología de la información</v>
      </c>
      <c r="C82" s="30"/>
      <c r="D82" s="37">
        <f t="shared" ref="D82:I82" si="91">SUM(D83:D85)</f>
        <v>0</v>
      </c>
      <c r="E82" s="37">
        <f t="shared" si="91"/>
        <v>0</v>
      </c>
      <c r="F82" s="37">
        <f t="shared" si="91"/>
        <v>3</v>
      </c>
      <c r="G82" s="49">
        <f t="shared" si="91"/>
        <v>1</v>
      </c>
      <c r="H82" s="41">
        <f t="shared" si="91"/>
        <v>0</v>
      </c>
      <c r="I82" s="41">
        <f t="shared" si="91"/>
        <v>0</v>
      </c>
      <c r="J82" s="38">
        <f>IF(H82&gt;0,SUM(I82/H82),0)</f>
        <v>0</v>
      </c>
    </row>
    <row r="83" spans="1:10" ht="26.5" thickBot="1">
      <c r="A83" s="218" t="str">
        <f>'Formulario de entrada'!A81</f>
        <v>3.6.1</v>
      </c>
      <c r="B83" s="93" t="str">
        <f>'Formulario de entrada'!B81</f>
        <v>Los activos fijos y su funcionamiento están protegidos y gestionados de acuerdo con el principio de la buena administración.</v>
      </c>
      <c r="C83" s="30"/>
      <c r="D83" s="34">
        <f>'Formulario de entrada'!C81</f>
        <v>0</v>
      </c>
      <c r="E83" s="34">
        <f t="shared" si="84"/>
        <v>0</v>
      </c>
      <c r="F83" s="34">
        <v>1</v>
      </c>
      <c r="G83" s="51">
        <f>1/$F$82</f>
        <v>0.33333333333333331</v>
      </c>
      <c r="H83" s="42">
        <f t="shared" ref="H83:H85" si="92">E83*G83</f>
        <v>0</v>
      </c>
      <c r="I83" s="42">
        <f t="shared" ref="I83:I85" si="93">D83*H83</f>
        <v>0</v>
      </c>
      <c r="J83" s="34"/>
    </row>
    <row r="84" spans="1:10" ht="28.25" customHeight="1" thickBot="1">
      <c r="A84" s="218" t="str">
        <f>'Formulario de entrada'!A82</f>
        <v>3.6.2</v>
      </c>
      <c r="B84" s="91" t="str">
        <f>'Formulario de entrada'!B82</f>
        <v>El tamaño, utilización y mantenimiento del parque de vehículos se gestionan con el fin de controlar los costes y evitar abusos.</v>
      </c>
      <c r="C84" s="30"/>
      <c r="D84" s="34">
        <f>'Formulario de entrada'!C82</f>
        <v>0</v>
      </c>
      <c r="E84" s="34">
        <f t="shared" si="84"/>
        <v>0</v>
      </c>
      <c r="F84" s="34">
        <v>1</v>
      </c>
      <c r="G84" s="51">
        <f t="shared" ref="G84:G85" si="94">1/$F$82</f>
        <v>0.33333333333333331</v>
      </c>
      <c r="H84" s="42">
        <f t="shared" si="92"/>
        <v>0</v>
      </c>
      <c r="I84" s="42">
        <f t="shared" si="93"/>
        <v>0</v>
      </c>
      <c r="J84" s="34"/>
    </row>
    <row r="85" spans="1:10" ht="26.5" thickBot="1">
      <c r="A85" s="218" t="str">
        <f>'Formulario de entrada'!A83</f>
        <v>3.6.3</v>
      </c>
      <c r="B85" s="91" t="str">
        <f>'Formulario de entrada'!B83</f>
        <v>Existen políticas y procedimientos sobre la TIC que, como mínimo, cubren la seguridad de los datos, el uso aceptable y la administración del ciclo de vida del hardware y software.</v>
      </c>
      <c r="C85" s="30"/>
      <c r="D85" s="34">
        <f>'Formulario de entrada'!C83</f>
        <v>0</v>
      </c>
      <c r="E85" s="34">
        <f t="shared" si="84"/>
        <v>0</v>
      </c>
      <c r="F85" s="34">
        <v>1</v>
      </c>
      <c r="G85" s="51">
        <f t="shared" si="94"/>
        <v>0.33333333333333331</v>
      </c>
      <c r="H85" s="42">
        <f t="shared" si="92"/>
        <v>0</v>
      </c>
      <c r="I85" s="42">
        <f t="shared" si="93"/>
        <v>0</v>
      </c>
      <c r="J85" s="34"/>
    </row>
    <row r="86" spans="1:10" ht="45" customHeight="1" thickBot="1">
      <c r="A86" s="220">
        <f>'Formulario de entrada'!A84</f>
        <v>3.7</v>
      </c>
      <c r="B86" s="71" t="str">
        <f>'Formulario de entrada'!B84</f>
        <v>Gestión de fondos: la organización gestiona sus fondos condicionados y de libre disposición según los fines previstos</v>
      </c>
      <c r="C86" s="30"/>
      <c r="D86" s="37">
        <f t="shared" ref="D86:I86" si="95">SUM(D87:D88)</f>
        <v>0</v>
      </c>
      <c r="E86" s="37">
        <f t="shared" si="95"/>
        <v>0</v>
      </c>
      <c r="F86" s="37">
        <f t="shared" si="95"/>
        <v>2</v>
      </c>
      <c r="G86" s="49">
        <f t="shared" si="95"/>
        <v>1</v>
      </c>
      <c r="H86" s="41">
        <f t="shared" si="95"/>
        <v>0</v>
      </c>
      <c r="I86" s="41">
        <f t="shared" si="95"/>
        <v>0</v>
      </c>
      <c r="J86" s="38">
        <f>IF(H86&gt;0,SUM(I86/H86),0)</f>
        <v>0</v>
      </c>
    </row>
    <row r="87" spans="1:10" ht="28.25" customHeight="1" thickBot="1">
      <c r="A87" s="218" t="str">
        <f>'Formulario de entrada'!A85</f>
        <v>3.7.1</v>
      </c>
      <c r="B87" s="93" t="str">
        <f>'Formulario de entrada'!B85</f>
        <v>La organización garantiza suficientes fondos de libre disposición para que, en el caso de que cesara una parte sustancial de sus operaciones, se pudiera responder a los pasivos y compromisos financieros.</v>
      </c>
      <c r="C87" s="30"/>
      <c r="D87" s="34">
        <f>'Formulario de entrada'!C85</f>
        <v>0</v>
      </c>
      <c r="E87" s="34">
        <f t="shared" si="84"/>
        <v>0</v>
      </c>
      <c r="F87" s="34">
        <v>1</v>
      </c>
      <c r="G87" s="51">
        <f>1/$F$86</f>
        <v>0.5</v>
      </c>
      <c r="H87" s="42">
        <f t="shared" ref="H87:H88" si="96">E87*G87</f>
        <v>0</v>
      </c>
      <c r="I87" s="42">
        <f t="shared" ref="I87:I88" si="97">D87*H87</f>
        <v>0</v>
      </c>
      <c r="J87" s="34"/>
    </row>
    <row r="88" spans="1:10" ht="26.5" thickBot="1">
      <c r="A88" s="218" t="str">
        <f>'Formulario de entrada'!A86</f>
        <v>3.7.2</v>
      </c>
      <c r="B88" s="91" t="str">
        <f>'Formulario de entrada'!B86</f>
        <v>Los fondos se administran de acuerdo con los fines para los que se han recibido y se administran en consecuencia en la contabilidad.</v>
      </c>
      <c r="C88" s="30"/>
      <c r="D88" s="34">
        <f>'Formulario de entrada'!C86</f>
        <v>0</v>
      </c>
      <c r="E88" s="34">
        <f t="shared" si="84"/>
        <v>0</v>
      </c>
      <c r="F88" s="34">
        <v>1</v>
      </c>
      <c r="G88" s="51">
        <f t="shared" ref="G88" si="98">1/$F$86</f>
        <v>0.5</v>
      </c>
      <c r="H88" s="42">
        <f t="shared" si="96"/>
        <v>0</v>
      </c>
      <c r="I88" s="42">
        <f t="shared" si="97"/>
        <v>0</v>
      </c>
      <c r="J88" s="34"/>
    </row>
    <row r="89" spans="1:10" ht="26.5" thickBot="1">
      <c r="A89" s="219">
        <f>'Formulario de entrada'!A87</f>
        <v>3.8</v>
      </c>
      <c r="B89" s="72" t="str">
        <f>'Formulario de entrada'!B87</f>
        <v>Auditorías: los estados financieros anuales de la organización son auditados por un auditor externo, y la organización realiza auditorías internas independientes</v>
      </c>
      <c r="C89" s="30"/>
      <c r="D89" s="37">
        <f t="shared" ref="D89:I89" si="99">SUM(D90:D92)</f>
        <v>0</v>
      </c>
      <c r="E89" s="37">
        <f t="shared" si="99"/>
        <v>0</v>
      </c>
      <c r="F89" s="37">
        <f t="shared" si="99"/>
        <v>3</v>
      </c>
      <c r="G89" s="49">
        <f t="shared" si="99"/>
        <v>1</v>
      </c>
      <c r="H89" s="41">
        <f t="shared" si="99"/>
        <v>0</v>
      </c>
      <c r="I89" s="41">
        <f t="shared" si="99"/>
        <v>0</v>
      </c>
      <c r="J89" s="38">
        <f>IF(H89&gt;0,SUM(I89/H89),0)</f>
        <v>0</v>
      </c>
    </row>
    <row r="90" spans="1:10" ht="39.5" thickBot="1">
      <c r="A90" s="218" t="str">
        <f>'Formulario de entrada'!A88</f>
        <v>3.8.1</v>
      </c>
      <c r="B90" s="93" t="str">
        <f>'Formulario de entrada'!B88</f>
        <v>El auditor se selecciona en un proceso transparente de candidatos fiables e imparciales de firmas acreditadas (preferiblemente miembros de la asociación de auditores nacionales). Son contratados, evaluados y destituidos por los órganos de gobernanza de la organización.</v>
      </c>
      <c r="C90" s="30"/>
      <c r="D90" s="34">
        <f>'Formulario de entrada'!C88</f>
        <v>0</v>
      </c>
      <c r="E90" s="34">
        <f t="shared" si="84"/>
        <v>0</v>
      </c>
      <c r="F90" s="34">
        <v>1</v>
      </c>
      <c r="G90" s="51">
        <f t="shared" ref="G90:G92" si="100">1/$F$89</f>
        <v>0.33333333333333331</v>
      </c>
      <c r="H90" s="42">
        <f t="shared" ref="H90:H92" si="101">E90*G90</f>
        <v>0</v>
      </c>
      <c r="I90" s="42">
        <f t="shared" ref="I90:I92" si="102">D90*H90</f>
        <v>0</v>
      </c>
      <c r="J90" s="34"/>
    </row>
    <row r="91" spans="1:10" ht="39.5" thickBot="1">
      <c r="A91" s="218" t="str">
        <f>'Formulario de entrada'!A89</f>
        <v>3.8.2</v>
      </c>
      <c r="B91" s="91" t="str">
        <f>'Formulario de entrada'!B89</f>
        <v>El auditor debe entregar, junto con la auditoría, una carta a la administración que aborde las carencias en los sistemas y procedimientos operativos, que incluya acciones correctivas planificadas por la dirección ejecutiva.</v>
      </c>
      <c r="C91" s="30"/>
      <c r="D91" s="34">
        <f>'Formulario de entrada'!C89</f>
        <v>0</v>
      </c>
      <c r="E91" s="34">
        <f t="shared" si="84"/>
        <v>0</v>
      </c>
      <c r="F91" s="34">
        <v>1</v>
      </c>
      <c r="G91" s="51">
        <f t="shared" si="100"/>
        <v>0.33333333333333331</v>
      </c>
      <c r="H91" s="42">
        <f t="shared" si="101"/>
        <v>0</v>
      </c>
      <c r="I91" s="42">
        <f t="shared" si="102"/>
        <v>0</v>
      </c>
      <c r="J91" s="34"/>
    </row>
    <row r="92" spans="1:10" ht="26.5" thickBot="1">
      <c r="A92" s="218" t="str">
        <f>'Formulario de entrada'!A90</f>
        <v>3.8.3</v>
      </c>
      <c r="B92" s="91" t="str">
        <f>'Formulario de entrada'!B90</f>
        <v>La auditoría interna se lleva a cabo regularmente para prevenir, anticipar y rectificar anomalías en los sistemas financieros y de gestión, y para mejorar el rendimiento.</v>
      </c>
      <c r="C92" s="32"/>
      <c r="D92" s="34">
        <f>'Formulario de entrada'!C90</f>
        <v>0</v>
      </c>
      <c r="E92" s="34">
        <f t="shared" si="84"/>
        <v>0</v>
      </c>
      <c r="F92" s="34">
        <v>1</v>
      </c>
      <c r="G92" s="51">
        <f t="shared" si="100"/>
        <v>0.33333333333333331</v>
      </c>
      <c r="H92" s="42">
        <f t="shared" si="101"/>
        <v>0</v>
      </c>
      <c r="I92" s="42">
        <f t="shared" si="102"/>
        <v>0</v>
      </c>
      <c r="J92" s="34"/>
    </row>
    <row r="93" spans="1:10" ht="19" thickBot="1">
      <c r="A93" s="10">
        <f>'Formulario de entrada'!A91</f>
        <v>4</v>
      </c>
      <c r="B93" s="92" t="str">
        <f>'Formulario de entrada'!B91</f>
        <v>Participación de las partes interesadas</v>
      </c>
      <c r="C93" s="11"/>
      <c r="D93" s="50"/>
      <c r="E93" s="40"/>
      <c r="F93" s="50"/>
      <c r="G93" s="50"/>
      <c r="H93" s="40"/>
      <c r="I93" s="43"/>
      <c r="J93" s="13"/>
    </row>
    <row r="94" spans="1:10" ht="40.5" customHeight="1" thickBot="1">
      <c r="A94" s="219">
        <f>'Formulario de entrada'!A92</f>
        <v>4.0999999999999996</v>
      </c>
      <c r="B94" s="72" t="str">
        <f>'Formulario de entrada'!B92</f>
        <v>Política y sistemas de salvaguardia: la organización se atiene a las Normas de Caritas Internationalis para la salvaguardia de menores y adultos vulnerables y dispone de un sistema claro y transparente para prevenir, abordar y responder a los problemas vinculados a la salvaguardia</v>
      </c>
      <c r="C94" s="29"/>
      <c r="D94" s="37">
        <f>SUM(D95:D98)</f>
        <v>0</v>
      </c>
      <c r="E94" s="37">
        <f t="shared" ref="E94:I94" si="103">SUM(E95:E98)</f>
        <v>0</v>
      </c>
      <c r="F94" s="37">
        <f t="shared" si="103"/>
        <v>4</v>
      </c>
      <c r="G94" s="37">
        <f t="shared" si="103"/>
        <v>1</v>
      </c>
      <c r="H94" s="41">
        <f t="shared" si="103"/>
        <v>0</v>
      </c>
      <c r="I94" s="41">
        <f t="shared" si="103"/>
        <v>0</v>
      </c>
      <c r="J94" s="38">
        <f>IF(H94&gt;0,SUM(I94/H94),0)</f>
        <v>0</v>
      </c>
    </row>
    <row r="95" spans="1:10" ht="32.25" customHeight="1" thickBot="1">
      <c r="A95" s="218" t="str">
        <f>'Formulario de entrada'!A93</f>
        <v>4.1.1</v>
      </c>
      <c r="B95" s="93" t="str">
        <f>'Formulario de entrada'!B93</f>
        <v>La organización tiene una política de salvaguardia igual o congruente con las Normas de CI para la salvaguardia de menores y adultos vulnerables y la política contra el acoso.</v>
      </c>
      <c r="C95" s="30"/>
      <c r="D95" s="34">
        <f>'Formulario de entrada'!C93</f>
        <v>0</v>
      </c>
      <c r="E95" s="34">
        <f t="shared" ref="E95" si="104">IF(D95&gt;0,1,0)</f>
        <v>0</v>
      </c>
      <c r="F95" s="34">
        <v>1</v>
      </c>
      <c r="G95" s="51">
        <f>'Estandár sobre salvaguardia'!G17</f>
        <v>0.3</v>
      </c>
      <c r="H95" s="42">
        <f t="shared" ref="H95" si="105">E95*G95</f>
        <v>0</v>
      </c>
      <c r="I95" s="42">
        <f t="shared" ref="I95" si="106">D95*H95</f>
        <v>0</v>
      </c>
      <c r="J95" s="34"/>
    </row>
    <row r="96" spans="1:10" ht="32.25" customHeight="1" thickBot="1">
      <c r="A96" s="218" t="str">
        <f>'Formulario de entrada'!A94</f>
        <v>4.1.2</v>
      </c>
      <c r="B96" s="93" t="str">
        <f>'Formulario de entrada'!B94</f>
        <v>La organización cuenta con un sistema para investigar las acusaciones relativas a la salvaguardia y puede aportar pruebas de que trató adecuadamente este tipo de acusaciones en pasado, si las hubiera, mediante la investigación y la adopción de medidas correctivas.</v>
      </c>
      <c r="C96" s="30"/>
      <c r="D96" s="34">
        <f>'Formulario de entrada'!C94</f>
        <v>0</v>
      </c>
      <c r="E96" s="34">
        <f t="shared" ref="E96:E98" si="107">IF(D96&gt;0,1,0)</f>
        <v>0</v>
      </c>
      <c r="F96" s="34">
        <v>1</v>
      </c>
      <c r="G96" s="51">
        <f>'Estandár sobre salvaguardia'!G18</f>
        <v>0.3</v>
      </c>
      <c r="H96" s="42">
        <f t="shared" ref="H96:H98" si="108">E96*G96</f>
        <v>0</v>
      </c>
      <c r="I96" s="42">
        <f t="shared" ref="I96:I98" si="109">D96*H96</f>
        <v>0</v>
      </c>
      <c r="J96" s="34"/>
    </row>
    <row r="97" spans="1:10" ht="32.25" customHeight="1" thickBot="1">
      <c r="A97" s="218" t="str">
        <f>'Formulario de entrada'!A95</f>
        <v>4.1.3</v>
      </c>
      <c r="B97" s="93" t="str">
        <f>'Formulario de entrada'!B95</f>
        <v>La organización dispone de un sistema para derivar a los denunciantes por infracciones en materia de salvaguardia a los servicios disponibles, en función de sus necesidades y consentimiento.</v>
      </c>
      <c r="C97" s="30"/>
      <c r="D97" s="34">
        <f>'Formulario de entrada'!C95</f>
        <v>0</v>
      </c>
      <c r="E97" s="34">
        <f t="shared" si="107"/>
        <v>0</v>
      </c>
      <c r="F97" s="34">
        <v>1</v>
      </c>
      <c r="G97" s="51">
        <f>'Estandár sobre salvaguardia'!G19</f>
        <v>0.15</v>
      </c>
      <c r="H97" s="42">
        <f t="shared" si="108"/>
        <v>0</v>
      </c>
      <c r="I97" s="42">
        <f t="shared" si="109"/>
        <v>0</v>
      </c>
      <c r="J97" s="34"/>
    </row>
    <row r="98" spans="1:10" ht="32.25" customHeight="1" thickBot="1">
      <c r="A98" s="218" t="str">
        <f>'Formulario de entrada'!A96</f>
        <v>4.1.4</v>
      </c>
      <c r="B98" s="93" t="str">
        <f>'Formulario de entrada'!B96</f>
        <v>La organización dispone de mecanismos para inducir a los asociados (contrapartes) y proveedores de servicios contratados por ella a prohibir la trata, la explotación y el abuso sexuales, incluyendo el maltrato de menores, y a adoptar medidas de prevención y respuesta a estas cuestiones.</v>
      </c>
      <c r="C98" s="30"/>
      <c r="D98" s="310">
        <f>'Formulario de entrada'!C96</f>
        <v>0</v>
      </c>
      <c r="E98" s="310">
        <f t="shared" si="107"/>
        <v>0</v>
      </c>
      <c r="F98" s="310">
        <v>1</v>
      </c>
      <c r="G98" s="311">
        <f>'Estandár sobre salvaguardia'!G20</f>
        <v>0.25</v>
      </c>
      <c r="H98" s="312">
        <f t="shared" si="108"/>
        <v>0</v>
      </c>
      <c r="I98" s="312">
        <f t="shared" si="109"/>
        <v>0</v>
      </c>
      <c r="J98" s="313"/>
    </row>
    <row r="99" spans="1:10" ht="26.5" thickBot="1">
      <c r="A99" s="219">
        <f>'Formulario de entrada'!A97</f>
        <v>4.2</v>
      </c>
      <c r="B99" s="72" t="str">
        <f>'Formulario de entrada'!B97</f>
        <v>Transparencia y rendición de cuentas: existen mecanismos sistemáticos y transparentes para asegurar que la organización rinda cuentas a las comunidades a las que sirve</v>
      </c>
      <c r="C99" s="29"/>
      <c r="D99" s="37">
        <f t="shared" ref="D99:I99" si="110">SUM(D100:D101)</f>
        <v>0</v>
      </c>
      <c r="E99" s="37">
        <f t="shared" si="110"/>
        <v>0</v>
      </c>
      <c r="F99" s="37">
        <f t="shared" si="110"/>
        <v>2</v>
      </c>
      <c r="G99" s="49">
        <f t="shared" si="110"/>
        <v>1</v>
      </c>
      <c r="H99" s="41">
        <f t="shared" si="110"/>
        <v>0</v>
      </c>
      <c r="I99" s="41">
        <f t="shared" si="110"/>
        <v>0</v>
      </c>
      <c r="J99" s="38">
        <f>IF(H99&gt;0,SUM(I99/H99),0)</f>
        <v>0</v>
      </c>
    </row>
    <row r="100" spans="1:10" ht="52.5" thickBot="1">
      <c r="A100" s="218" t="str">
        <f>'Formulario de entrada'!A98</f>
        <v>4.2.1</v>
      </c>
      <c r="B100" s="93" t="str">
        <f>'Formulario de entrada'!B98</f>
        <v>La organización utiliza canales de comunicación eficaces y un lenguaje apropiado para informar a los diferentes grupos y poblaciones, en las comunidades interesadas, sobre sus derechos, se asegura de que tengan acceso a información precisa y oportuna y anima su participación en cada etapa del ciclo del proyecto.</v>
      </c>
      <c r="C100" s="30"/>
      <c r="D100" s="34">
        <f>'Formulario de entrada'!C98</f>
        <v>0</v>
      </c>
      <c r="E100" s="34">
        <f t="shared" si="84"/>
        <v>0</v>
      </c>
      <c r="F100" s="34">
        <v>1</v>
      </c>
      <c r="G100" s="51">
        <f>1/$F$99</f>
        <v>0.5</v>
      </c>
      <c r="H100" s="42">
        <f t="shared" ref="H100" si="111">E100*G100</f>
        <v>0</v>
      </c>
      <c r="I100" s="42">
        <f t="shared" ref="I100" si="112">D100*H100</f>
        <v>0</v>
      </c>
      <c r="J100" s="34"/>
    </row>
    <row r="101" spans="1:10" ht="39.5" thickBot="1">
      <c r="A101" s="218" t="str">
        <f>'Formulario de entrada'!A99</f>
        <v>4.2.2</v>
      </c>
      <c r="B101" s="91" t="str">
        <f>'Formulario de entrada'!B99</f>
        <v>Los programas de la organización tratan de dar prioridad a las necesidades de los miembros más vulnerables de la comunidad y de hacer frente a cualquier barrera que pueda dificultar su participación.</v>
      </c>
      <c r="C101" s="30"/>
      <c r="D101" s="34">
        <f>'Formulario de entrada'!C99</f>
        <v>0</v>
      </c>
      <c r="E101" s="34">
        <f>IF(D101&gt;0,1,0)</f>
        <v>0</v>
      </c>
      <c r="F101" s="34">
        <v>1</v>
      </c>
      <c r="G101" s="51">
        <f t="shared" ref="G101" si="113">1/$F$99</f>
        <v>0.5</v>
      </c>
      <c r="H101" s="42">
        <f>E101*G101</f>
        <v>0</v>
      </c>
      <c r="I101" s="42">
        <f>D101*H101</f>
        <v>0</v>
      </c>
      <c r="J101" s="34"/>
    </row>
    <row r="102" spans="1:10" ht="26.5" thickBot="1">
      <c r="A102" s="220">
        <f>'Formulario de entrada'!A100</f>
        <v>4.3</v>
      </c>
      <c r="B102" s="71" t="str">
        <f>'Formulario de entrada'!B100</f>
        <v>Incidencia: la organización participa en actividades de incidencia nacional e internacional, dentro de los límites establecidos por la autoridad eclesiástica competente</v>
      </c>
      <c r="C102" s="29"/>
      <c r="D102" s="37">
        <f t="shared" ref="D102:I102" si="114">SUM(D103:D104)</f>
        <v>0</v>
      </c>
      <c r="E102" s="37">
        <f t="shared" si="114"/>
        <v>0</v>
      </c>
      <c r="F102" s="37">
        <f t="shared" si="114"/>
        <v>2</v>
      </c>
      <c r="G102" s="49">
        <f t="shared" si="114"/>
        <v>1</v>
      </c>
      <c r="H102" s="41">
        <f t="shared" si="114"/>
        <v>0</v>
      </c>
      <c r="I102" s="41">
        <f t="shared" si="114"/>
        <v>0</v>
      </c>
      <c r="J102" s="38">
        <f>IF(H102&gt;0,SUM(I102/H102),0)</f>
        <v>0</v>
      </c>
    </row>
    <row r="103" spans="1:10" ht="65.5" thickBot="1">
      <c r="A103" s="218" t="str">
        <f>'Formulario de entrada'!A101</f>
        <v>4.3.1</v>
      </c>
      <c r="B103" s="93" t="str">
        <f>'Formulario de entrada'!B101</f>
        <v>Las posiciones y actividades de incidencia de la organización se basan en un profundo análisis del problema, el contexto y los riesgos, así como en pruebas claras, y están arraigadas en la Doctrina Social de la Iglesia. Las mismas se desarrollan y emprenden en colaboración con otros sin comprometer sus principios. Cuando es necesario, la organización solicita aportaciones y orientaciones a la autoridad eclesiástica competente.</v>
      </c>
      <c r="C103" s="30"/>
      <c r="D103" s="34">
        <f>'Formulario de entrada'!C101</f>
        <v>0</v>
      </c>
      <c r="E103" s="34">
        <f t="shared" si="84"/>
        <v>0</v>
      </c>
      <c r="F103" s="34">
        <v>1</v>
      </c>
      <c r="G103" s="51">
        <f>1/$F$102</f>
        <v>0.5</v>
      </c>
      <c r="H103" s="42">
        <f t="shared" ref="H103:H104" si="115">E103*G103</f>
        <v>0</v>
      </c>
      <c r="I103" s="42">
        <f t="shared" ref="I103:I104" si="116">D103*H103</f>
        <v>0</v>
      </c>
      <c r="J103" s="34"/>
    </row>
    <row r="104" spans="1:10" ht="26.5" thickBot="1">
      <c r="A104" s="218" t="str">
        <f>'Formulario de entrada'!A102</f>
        <v>4.3.2</v>
      </c>
      <c r="B104" s="91" t="str">
        <f>'Formulario de entrada'!B102</f>
        <v>Se ha desarrollado y se implementa una estrategia / plan de incidencia basada en la experiencia de la organización y con el objetivo de abordar las causas fundamentales de las injusticias.</v>
      </c>
      <c r="C104" s="30"/>
      <c r="D104" s="34">
        <f>'Formulario de entrada'!C102</f>
        <v>0</v>
      </c>
      <c r="E104" s="34">
        <f t="shared" si="84"/>
        <v>0</v>
      </c>
      <c r="F104" s="34">
        <v>1</v>
      </c>
      <c r="G104" s="51">
        <f t="shared" ref="G104" si="117">1/$F$102</f>
        <v>0.5</v>
      </c>
      <c r="H104" s="42">
        <f t="shared" si="115"/>
        <v>0</v>
      </c>
      <c r="I104" s="42">
        <f t="shared" si="116"/>
        <v>0</v>
      </c>
      <c r="J104" s="34"/>
    </row>
    <row r="105" spans="1:10" ht="15" thickBot="1">
      <c r="A105" s="220">
        <f>'Formulario de entrada'!A103</f>
        <v>4.4000000000000004</v>
      </c>
      <c r="B105" s="71" t="str">
        <f>'Formulario de entrada'!B103</f>
        <v>Interacción con la población: participación de las comunidades de base y parroquiales</v>
      </c>
      <c r="C105" s="30"/>
      <c r="D105" s="37">
        <f t="shared" ref="D105:I105" si="118">SUM(D106:D106)</f>
        <v>0</v>
      </c>
      <c r="E105" s="37">
        <f t="shared" si="118"/>
        <v>0</v>
      </c>
      <c r="F105" s="37">
        <f t="shared" si="118"/>
        <v>1</v>
      </c>
      <c r="G105" s="49">
        <f t="shared" si="118"/>
        <v>1</v>
      </c>
      <c r="H105" s="41">
        <f t="shared" si="118"/>
        <v>0</v>
      </c>
      <c r="I105" s="41">
        <f t="shared" si="118"/>
        <v>0</v>
      </c>
      <c r="J105" s="38">
        <f>IF(H105&gt;0,SUM(I105/H105),0)</f>
        <v>0</v>
      </c>
    </row>
    <row r="106" spans="1:10" ht="15" thickBot="1">
      <c r="A106" s="218" t="str">
        <f>'Formulario de entrada'!A104</f>
        <v>4.4.1</v>
      </c>
      <c r="B106" s="93" t="str">
        <f>'Formulario de entrada'!B104</f>
        <v>La organización promueve activamente en su trabajo el compromiso de las comunidades de base.</v>
      </c>
      <c r="C106" s="30"/>
      <c r="D106" s="34">
        <f>'Formulario de entrada'!C104</f>
        <v>0</v>
      </c>
      <c r="E106" s="34">
        <f t="shared" ref="E106" si="119">IF(D106&gt;0,1,0)</f>
        <v>0</v>
      </c>
      <c r="F106" s="34">
        <v>1</v>
      </c>
      <c r="G106" s="51">
        <f>1/$F$105</f>
        <v>1</v>
      </c>
      <c r="H106" s="42">
        <f t="shared" ref="H106" si="120">E106*G106</f>
        <v>0</v>
      </c>
      <c r="I106" s="42">
        <f t="shared" ref="I106" si="121">D106*H106</f>
        <v>0</v>
      </c>
      <c r="J106" s="34"/>
    </row>
    <row r="107" spans="1:10" ht="15" thickBot="1">
      <c r="A107" s="220">
        <f>'Formulario de entrada'!A105</f>
        <v>4.5</v>
      </c>
      <c r="B107" s="71" t="str">
        <f>'Formulario de entrada'!B105</f>
        <v>Trabajo en red: la organización participa proactivamente en redes sectoriales y temáticas</v>
      </c>
      <c r="C107" s="30"/>
      <c r="D107" s="37">
        <f t="shared" ref="D107:I107" si="122">SUM(D108:D108)</f>
        <v>0</v>
      </c>
      <c r="E107" s="37">
        <f t="shared" si="122"/>
        <v>0</v>
      </c>
      <c r="F107" s="37">
        <f t="shared" si="122"/>
        <v>1</v>
      </c>
      <c r="G107" s="49">
        <f t="shared" si="122"/>
        <v>1</v>
      </c>
      <c r="H107" s="41">
        <f t="shared" si="122"/>
        <v>0</v>
      </c>
      <c r="I107" s="41">
        <f t="shared" si="122"/>
        <v>0</v>
      </c>
      <c r="J107" s="38">
        <f>IF(H107&gt;0,SUM(I107/H107),0)</f>
        <v>0</v>
      </c>
    </row>
    <row r="108" spans="1:10" ht="39.5" thickBot="1">
      <c r="A108" s="218" t="str">
        <f>'Formulario de entrada'!A106</f>
        <v>4.5.1</v>
      </c>
      <c r="B108" s="93" t="str">
        <f>'Formulario de entrada'!B106</f>
        <v>La organización se involucra con organizaciones de la sociedad civil y otras partes interesadas para evitar la duplicación, aprovechar los recursos, desarrollar e implementar esfuerzos conjuntos de desarrollo de políticas e incidencia, y para optimizar su impacto.</v>
      </c>
      <c r="C108" s="30"/>
      <c r="D108" s="34">
        <f>'Formulario de entrada'!C106</f>
        <v>0</v>
      </c>
      <c r="E108" s="34">
        <f t="shared" ref="E108" si="123">IF(D108&gt;0,1,0)</f>
        <v>0</v>
      </c>
      <c r="F108" s="34">
        <v>1</v>
      </c>
      <c r="G108" s="51">
        <f>1/$F$107</f>
        <v>1</v>
      </c>
      <c r="H108" s="42">
        <f t="shared" ref="H108" si="124">E108*G108</f>
        <v>0</v>
      </c>
      <c r="I108" s="42">
        <f t="shared" ref="I108" si="125">D108*H108</f>
        <v>0</v>
      </c>
      <c r="J108" s="34"/>
    </row>
    <row r="109" spans="1:10" ht="26.5" thickBot="1">
      <c r="A109" s="219">
        <f>'Formulario de entrada'!A107</f>
        <v>4.5999999999999996</v>
      </c>
      <c r="B109" s="72" t="str">
        <f>'Formulario de entrada'!B107</f>
        <v>Intercambio de información: la organización se comunica con las partes interesadas de manera ordenada y transparente sobre su trabajo y desempeño</v>
      </c>
      <c r="C109" s="30"/>
      <c r="D109" s="37">
        <f>SUM(D110:D111)</f>
        <v>0</v>
      </c>
      <c r="E109" s="37">
        <f t="shared" ref="E109:I109" si="126">SUM(E110:E111)</f>
        <v>0</v>
      </c>
      <c r="F109" s="37">
        <f t="shared" si="126"/>
        <v>2</v>
      </c>
      <c r="G109" s="49">
        <f t="shared" si="126"/>
        <v>1</v>
      </c>
      <c r="H109" s="41">
        <f t="shared" si="126"/>
        <v>0</v>
      </c>
      <c r="I109" s="41">
        <f t="shared" si="126"/>
        <v>0</v>
      </c>
      <c r="J109" s="38">
        <f>IF(H109&gt;0,SUM(I109/H109),0)</f>
        <v>0</v>
      </c>
    </row>
    <row r="110" spans="1:10" ht="26.5" thickBot="1">
      <c r="A110" s="218" t="str">
        <f>'Formulario de entrada'!A108</f>
        <v>4.6.1</v>
      </c>
      <c r="B110" s="93" t="str">
        <f>'Formulario de entrada'!B108</f>
        <v>Existen pertinentes mecanismos de comunicación que garantizan que la dirección ejecutiva rinda cuentas y sea accesible al personal y las partes interesadas externas.</v>
      </c>
      <c r="C110" s="30"/>
      <c r="D110" s="34">
        <f>'Formulario de entrada'!C108</f>
        <v>0</v>
      </c>
      <c r="E110" s="34">
        <f t="shared" ref="E110" si="127">IF(D110&gt;0,1,0)</f>
        <v>0</v>
      </c>
      <c r="F110" s="34">
        <v>1</v>
      </c>
      <c r="G110" s="51">
        <f>1/$F$109</f>
        <v>0.5</v>
      </c>
      <c r="H110" s="42">
        <f t="shared" ref="H110" si="128">E110*G110</f>
        <v>0</v>
      </c>
      <c r="I110" s="42">
        <f t="shared" ref="I110" si="129">D110*H110</f>
        <v>0</v>
      </c>
      <c r="J110" s="34"/>
    </row>
    <row r="111" spans="1:10" ht="39.5" thickBot="1">
      <c r="A111" s="218" t="str">
        <f>'Formulario de entrada'!A109</f>
        <v>4.6.2</v>
      </c>
      <c r="B111" s="93" t="str">
        <f>'Formulario de entrada'!B109</f>
        <v>La organización aplica una clara política y protocolo de comunicaciones, que describen las responsabilidades de las comunicaciones internas y externas con las partes interesadas en diferentes situaciones.</v>
      </c>
      <c r="C111" s="30"/>
      <c r="D111" s="34">
        <f>'Formulario de entrada'!C109</f>
        <v>0</v>
      </c>
      <c r="E111" s="34">
        <f>IF(D111&gt;0,1,0)</f>
        <v>0</v>
      </c>
      <c r="F111" s="34">
        <v>1</v>
      </c>
      <c r="G111" s="51">
        <f>1/$F$109</f>
        <v>0.5</v>
      </c>
      <c r="H111" s="42">
        <f t="shared" ref="H111" si="130">E111*G111</f>
        <v>0</v>
      </c>
      <c r="I111" s="42">
        <f t="shared" ref="I111" si="131">D111*H111</f>
        <v>0</v>
      </c>
      <c r="J111" s="34"/>
    </row>
    <row r="112" spans="1:10" ht="15" thickBot="1">
      <c r="A112" s="220">
        <f>'Formulario de entrada'!A110</f>
        <v>4.7</v>
      </c>
      <c r="B112" s="71" t="str">
        <f>'Formulario de entrada'!B110</f>
        <v>Protección de datos: la organización es responsable de proteger y salvaguardar los datos</v>
      </c>
      <c r="C112" s="30"/>
      <c r="D112" s="37">
        <f t="shared" ref="D112:I112" si="132">SUM(D113:D113)</f>
        <v>0</v>
      </c>
      <c r="E112" s="37">
        <f t="shared" si="132"/>
        <v>0</v>
      </c>
      <c r="F112" s="37">
        <f t="shared" si="132"/>
        <v>1</v>
      </c>
      <c r="G112" s="49">
        <f t="shared" si="132"/>
        <v>1</v>
      </c>
      <c r="H112" s="41">
        <f t="shared" si="132"/>
        <v>0</v>
      </c>
      <c r="I112" s="41">
        <f t="shared" si="132"/>
        <v>0</v>
      </c>
      <c r="J112" s="38">
        <f>IF(H112&gt;0,SUM(I112/H112),0)</f>
        <v>0</v>
      </c>
    </row>
    <row r="113" spans="1:10" ht="39.5" thickBot="1">
      <c r="A113" s="218" t="str">
        <f>'Formulario de entrada'!A111</f>
        <v>4.7.1</v>
      </c>
      <c r="B113" s="93" t="str">
        <f>'Formulario de entrada'!B111</f>
        <v>La organización aplica una política de protección de datos que custodia la integridad de la información almacenada y que protege los datos personales de los interesados, incluyendo al personal, los donantes y los participantes en los programas.</v>
      </c>
      <c r="C113" s="30"/>
      <c r="D113" s="34">
        <f>'Formulario de entrada'!C111</f>
        <v>0</v>
      </c>
      <c r="E113" s="34">
        <f t="shared" ref="E113" si="133">IF(D113&gt;0,1,0)</f>
        <v>0</v>
      </c>
      <c r="F113" s="34">
        <v>1</v>
      </c>
      <c r="G113" s="51">
        <f>1/$F$112</f>
        <v>1</v>
      </c>
      <c r="H113" s="42">
        <f t="shared" ref="H113" si="134">E113*G113</f>
        <v>0</v>
      </c>
      <c r="I113" s="42">
        <f t="shared" ref="I113" si="135">D113*H113</f>
        <v>0</v>
      </c>
      <c r="J113" s="34"/>
    </row>
    <row r="114" spans="1:10" ht="39.5" thickBot="1">
      <c r="A114" s="220">
        <f>'Formulario de entrada'!A112</f>
        <v>4.8</v>
      </c>
      <c r="B114" s="131" t="str">
        <f>'Formulario de entrada'!B112</f>
        <v>Política de divulgación de información: la organización es transparente y pone a disposición del público información sobre sus programas y operaciones de acuerdo con una política de divulgación de información</v>
      </c>
      <c r="C114" s="30"/>
      <c r="D114" s="37">
        <f t="shared" ref="D114:I114" si="136">SUM(D115:D115)</f>
        <v>0</v>
      </c>
      <c r="E114" s="37">
        <f t="shared" si="136"/>
        <v>0</v>
      </c>
      <c r="F114" s="37">
        <f t="shared" si="136"/>
        <v>1</v>
      </c>
      <c r="G114" s="49">
        <f t="shared" si="136"/>
        <v>1</v>
      </c>
      <c r="H114" s="41">
        <f t="shared" si="136"/>
        <v>0</v>
      </c>
      <c r="I114" s="41">
        <f t="shared" si="136"/>
        <v>0</v>
      </c>
      <c r="J114" s="38">
        <f>IF(H114&gt;0,SUM(I114/H114),0)</f>
        <v>0</v>
      </c>
    </row>
    <row r="115" spans="1:10" ht="15" thickBot="1">
      <c r="A115" s="218" t="str">
        <f>'Formulario de entrada'!A113</f>
        <v>4.8.1</v>
      </c>
      <c r="B115" s="93" t="str">
        <f>'Formulario de entrada'!B113</f>
        <v>Existe una política de divulgación de información, aplicada y publicada externamente.</v>
      </c>
      <c r="C115" s="30"/>
      <c r="D115" s="34">
        <f>'Formulario de entrada'!C113</f>
        <v>0</v>
      </c>
      <c r="E115" s="34">
        <f t="shared" ref="E115" si="137">IF(D115&gt;0,1,0)</f>
        <v>0</v>
      </c>
      <c r="F115" s="36">
        <v>1</v>
      </c>
      <c r="G115" s="53">
        <f>1/$F$114</f>
        <v>1</v>
      </c>
      <c r="H115" s="42">
        <f t="shared" ref="H115" si="138">E115*G115</f>
        <v>0</v>
      </c>
      <c r="I115" s="42">
        <f t="shared" ref="I115" si="139">D115*H115</f>
        <v>0</v>
      </c>
      <c r="J115" s="36"/>
    </row>
    <row r="116" spans="1:10">
      <c r="A116" s="26"/>
      <c r="G116" s="54"/>
    </row>
    <row r="117" spans="1:10">
      <c r="A117" s="26"/>
      <c r="G117" s="54"/>
    </row>
    <row r="118" spans="1:10">
      <c r="A118" s="26"/>
      <c r="G118" s="54"/>
    </row>
    <row r="119" spans="1:10">
      <c r="A119" s="26"/>
      <c r="G119" s="54"/>
    </row>
    <row r="120" spans="1:10">
      <c r="A120" s="26"/>
      <c r="G120" s="54"/>
    </row>
    <row r="121" spans="1:10">
      <c r="A121" s="26"/>
      <c r="G121" s="54"/>
    </row>
    <row r="122" spans="1:10">
      <c r="A122" s="26"/>
      <c r="G122" s="54"/>
    </row>
    <row r="123" spans="1:10">
      <c r="A123" s="26"/>
    </row>
    <row r="124" spans="1:10">
      <c r="A124" s="26"/>
    </row>
    <row r="125" spans="1:10">
      <c r="A125" s="26"/>
    </row>
    <row r="126" spans="1:10">
      <c r="A126" s="26"/>
    </row>
    <row r="127" spans="1:10">
      <c r="A127" s="26"/>
    </row>
    <row r="128" spans="1:10">
      <c r="A128" s="26"/>
    </row>
    <row r="129" spans="1:1">
      <c r="A129" s="26"/>
    </row>
    <row r="130" spans="1:1">
      <c r="A130" s="26"/>
    </row>
    <row r="131" spans="1:1">
      <c r="A131" s="26"/>
    </row>
    <row r="132" spans="1:1">
      <c r="A132" s="26"/>
    </row>
    <row r="133" spans="1:1">
      <c r="A133" s="26"/>
    </row>
  </sheetData>
  <sheetProtection algorithmName="SHA-512" hashValue="+y8RpJdXmIV/zjqqPvrnijLBF5oh/AHZljeVu8OyWqEUnLPdRb7zI0U708Tx/c13hHstcXKP86PatXPi8gJv/Q==" saltValue="wLEezbcYTa78bdk0IJCH3w==" spinCount="100000" sheet="1" objects="1" scenarios="1"/>
  <customSheetViews>
    <customSheetView guid="{6D9F2412-D006-4712-AF14-EA959F599FEF}" showPageBreaks="1" view="pageBreakPreview">
      <pane ySplit="1" topLeftCell="A92" activePane="bottomLeft" state="frozen"/>
      <selection pane="bottomLeft" activeCell="B62" sqref="B62"/>
      <pageMargins left="0.70866141732283472" right="0.51181102362204722" top="0.94488188976377963" bottom="0.74803149606299213" header="0.31496062992125984" footer="0.31496062992125984"/>
      <pageSetup paperSize="9" scale="70" fitToHeight="12" orientation="portrait" horizontalDpi="4294967293" r:id="rId1"/>
      <headerFooter>
        <oddHeader>&amp;C&amp;"-,Vet"&amp;20Name of Member Organisation: .........................................................................</oddHeader>
        <oddFooter>&amp;L&amp;F / &amp;A&amp;RPage &amp;P of &amp;N</oddFooter>
      </headerFooter>
    </customSheetView>
    <customSheetView guid="{4285FD5C-0531-48D1-9B8A-D5F30A1B7B15}" showPageBreaks="1" view="pageBreakPreview">
      <pane ySplit="1" topLeftCell="A2" activePane="bottomLeft" state="frozen"/>
      <selection pane="bottomLeft" activeCell="A2" sqref="A2"/>
      <pageMargins left="0.70866141732283472" right="0.51181102362204722" top="0.94488188976377963" bottom="0.74803149606299213" header="0.31496062992125984" footer="0.31496062992125984"/>
      <pageSetup paperSize="9" scale="70" fitToHeight="12" orientation="portrait" horizontalDpi="4294967293" r:id="rId2"/>
      <headerFooter>
        <oddHeader>&amp;C&amp;"-,Vet"&amp;20Name of Member Organisation: .........................................................................</oddHeader>
        <oddFooter>&amp;L&amp;F / &amp;A&amp;RPage &amp;P of &amp;N</oddFooter>
      </headerFooter>
    </customSheetView>
  </customSheetViews>
  <conditionalFormatting sqref="E103:E104 E106 E108 E113 E115 E110:E111 E19:E20 E72 E81 E83:E85 E87:E88 E90:E92 E100:E101 E66:E70 E74:E79 E22:E23 E25 E55:E56 E52:E53 E37:E46 E48 E50 E59:E64 E30:E32 E34:E35 E28 E5:E6 E8:E9 E11:E13 E15 E17 E95 E98">
    <cfRule type="cellIs" dxfId="118" priority="49" operator="equal">
      <formula>0</formula>
    </cfRule>
  </conditionalFormatting>
  <conditionalFormatting sqref="D103:D104 D106 D108 D113 D115:D1048576 D110:D111 D19:D20 D72 D81 D83:D85 D87:D88 D90:D92 D100:D101 D66:D70 D74:D79 D22:D23 D25 D37:D46 D48 D50 D52:D53 D55:D56 D59:D64 D30:D32 D34:D35 D28 D1 D95 D11:D13 D15 D17 D8:D9 D5:D6 D98">
    <cfRule type="cellIs" dxfId="117" priority="12" operator="lessThan">
      <formula>1</formula>
    </cfRule>
  </conditionalFormatting>
  <conditionalFormatting sqref="D97">
    <cfRule type="cellIs" dxfId="116" priority="1" operator="lessThan">
      <formula>1</formula>
    </cfRule>
  </conditionalFormatting>
  <conditionalFormatting sqref="E96">
    <cfRule type="cellIs" dxfId="115" priority="4" operator="equal">
      <formula>0</formula>
    </cfRule>
  </conditionalFormatting>
  <conditionalFormatting sqref="D96">
    <cfRule type="cellIs" dxfId="114" priority="3" operator="lessThan">
      <formula>1</formula>
    </cfRule>
  </conditionalFormatting>
  <conditionalFormatting sqref="E97">
    <cfRule type="cellIs" dxfId="113" priority="2" operator="equal">
      <formula>0</formula>
    </cfRule>
  </conditionalFormatting>
  <pageMargins left="0.70866141732283472" right="0.51181102362204722" top="0.94488188976377963" bottom="0.74803149606299213" header="0.31496062992125984" footer="0.31496062992125984"/>
  <pageSetup paperSize="9" scale="70" fitToHeight="12" orientation="portrait" horizontalDpi="4294967293" r:id="rId3"/>
  <headerFooter>
    <oddHeader>&amp;C&amp;20Nombre de la organización miembro: .........................................................................</oddHeader>
    <oddFooter>&amp;L&amp;F / &amp;A&amp;RPage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0"/>
  <sheetViews>
    <sheetView zoomScaleNormal="100" workbookViewId="0"/>
  </sheetViews>
  <sheetFormatPr defaultColWidth="9.1796875" defaultRowHeight="14.5"/>
  <cols>
    <col min="1" max="1" width="5.81640625" style="4" bestFit="1" customWidth="1"/>
    <col min="2" max="2" width="73.1796875" customWidth="1"/>
    <col min="3" max="3" width="3.1796875" style="47" customWidth="1"/>
    <col min="4" max="4" width="12.1796875" style="39" customWidth="1"/>
    <col min="5" max="5" width="11.81640625" style="39" bestFit="1" customWidth="1"/>
    <col min="6" max="6" width="11" style="39" bestFit="1" customWidth="1"/>
    <col min="7" max="7" width="9" style="6" customWidth="1"/>
    <col min="8" max="8" width="9.54296875" style="6" customWidth="1"/>
    <col min="9" max="9" width="9.81640625" style="6" customWidth="1"/>
    <col min="10" max="10" width="10.453125" style="6" customWidth="1"/>
    <col min="11" max="11" width="7.81640625" bestFit="1" customWidth="1"/>
    <col min="12" max="12" width="60.1796875" customWidth="1"/>
  </cols>
  <sheetData>
    <row r="1" spans="1:11" ht="15" thickBot="1">
      <c r="A1" s="74"/>
      <c r="B1" s="75"/>
      <c r="C1" s="76"/>
      <c r="D1"/>
      <c r="E1" s="77"/>
      <c r="F1"/>
      <c r="G1"/>
      <c r="H1"/>
      <c r="I1" s="78"/>
      <c r="J1"/>
      <c r="K1" s="78"/>
    </row>
    <row r="2" spans="1:11" s="79" customFormat="1" ht="25.5" thickBot="1">
      <c r="A2" s="127"/>
      <c r="B2" s="128" t="s">
        <v>197</v>
      </c>
      <c r="C2" s="136"/>
      <c r="D2" s="132"/>
      <c r="E2" s="132"/>
      <c r="F2" s="132"/>
      <c r="G2" s="132"/>
      <c r="H2" s="132"/>
      <c r="I2" s="132"/>
      <c r="J2" s="133"/>
      <c r="K2" s="134"/>
    </row>
    <row r="4" spans="1:11" ht="15" thickBot="1"/>
    <row r="5" spans="1:11" ht="59.25" customHeight="1" thickBot="1">
      <c r="A5" s="15"/>
      <c r="B5" s="60" t="s">
        <v>198</v>
      </c>
      <c r="C5" s="45"/>
      <c r="D5" s="212" t="s">
        <v>199</v>
      </c>
      <c r="E5" s="213" t="s">
        <v>200</v>
      </c>
      <c r="F5" s="213" t="s">
        <v>191</v>
      </c>
      <c r="G5" s="213" t="s">
        <v>192</v>
      </c>
      <c r="H5" s="213" t="s">
        <v>203</v>
      </c>
      <c r="I5" s="213" t="s">
        <v>201</v>
      </c>
      <c r="J5" s="213" t="s">
        <v>202</v>
      </c>
    </row>
    <row r="6" spans="1:11" ht="15" thickBot="1">
      <c r="A6" s="17"/>
      <c r="B6" s="18"/>
      <c r="C6" s="28"/>
      <c r="D6" s="55"/>
      <c r="E6" s="44"/>
      <c r="F6" s="44"/>
      <c r="G6" s="56"/>
      <c r="H6" s="57"/>
      <c r="I6" s="58"/>
    </row>
    <row r="7" spans="1:11" ht="26.25" customHeight="1" thickBot="1">
      <c r="A7" s="68">
        <v>1</v>
      </c>
      <c r="B7" s="98" t="s">
        <v>204</v>
      </c>
      <c r="C7" s="46"/>
      <c r="D7" s="110"/>
      <c r="E7" s="111">
        <f t="shared" ref="E7" si="0">SUM(E8:E15)</f>
        <v>0</v>
      </c>
      <c r="F7" s="111">
        <f t="shared" ref="F7" si="1">SUM(F8:F15)</f>
        <v>8</v>
      </c>
      <c r="G7" s="112">
        <v>1</v>
      </c>
      <c r="H7" s="113">
        <f t="shared" ref="H7" si="2">SUM(H8:H15)</f>
        <v>0</v>
      </c>
      <c r="I7" s="113">
        <f t="shared" ref="I7" si="3">SUM(I8:I15)</f>
        <v>0</v>
      </c>
      <c r="J7" s="114" t="str">
        <f>IF(H7&gt;0,SUM(I7/H7),"N/A")</f>
        <v>N/A</v>
      </c>
    </row>
    <row r="8" spans="1:11" ht="20.149999999999999" customHeight="1" thickBot="1">
      <c r="A8" s="67">
        <v>1.1000000000000001</v>
      </c>
      <c r="B8" s="94" t="s">
        <v>259</v>
      </c>
      <c r="C8" s="29"/>
      <c r="D8" s="114">
        <f>IF('Resultados Intermedios'!J4=0,0, 'Resultados Intermedios'!J4)</f>
        <v>0</v>
      </c>
      <c r="E8" s="115">
        <f t="shared" ref="E8:E15" si="4">IF(D8=0,0,F8)</f>
        <v>0</v>
      </c>
      <c r="F8" s="115">
        <v>1</v>
      </c>
      <c r="G8" s="158">
        <v>0.125</v>
      </c>
      <c r="H8" s="117">
        <f t="shared" ref="H8:H15" si="5">E8*G8</f>
        <v>0</v>
      </c>
      <c r="I8" s="118">
        <f>D8*H8</f>
        <v>0</v>
      </c>
      <c r="J8" s="101"/>
    </row>
    <row r="9" spans="1:11" ht="20.149999999999999" customHeight="1" thickBot="1">
      <c r="A9" s="69">
        <v>1.2</v>
      </c>
      <c r="B9" s="95" t="s">
        <v>255</v>
      </c>
      <c r="C9" s="29"/>
      <c r="D9" s="114">
        <f>IF('Resultados Intermedios'!J7=0,0, 'Resultados Intermedios'!J7)</f>
        <v>0</v>
      </c>
      <c r="E9" s="115">
        <f t="shared" si="4"/>
        <v>0</v>
      </c>
      <c r="F9" s="115">
        <v>1</v>
      </c>
      <c r="G9" s="158">
        <v>0.125</v>
      </c>
      <c r="H9" s="117">
        <f t="shared" si="5"/>
        <v>0</v>
      </c>
      <c r="I9" s="118">
        <f t="shared" ref="I9:I15" si="6">D9*H9</f>
        <v>0</v>
      </c>
      <c r="J9" s="101"/>
    </row>
    <row r="10" spans="1:11" ht="20.149999999999999" customHeight="1" thickBot="1">
      <c r="A10" s="69">
        <v>1.3</v>
      </c>
      <c r="B10" s="95" t="s">
        <v>260</v>
      </c>
      <c r="C10" s="29"/>
      <c r="D10" s="114">
        <f>IF('Resultados Intermedios'!J10=0,0, 'Resultados Intermedios'!J10)</f>
        <v>0</v>
      </c>
      <c r="E10" s="115">
        <f t="shared" si="4"/>
        <v>0</v>
      </c>
      <c r="F10" s="115">
        <v>1</v>
      </c>
      <c r="G10" s="158">
        <v>0.125</v>
      </c>
      <c r="H10" s="117">
        <f t="shared" si="5"/>
        <v>0</v>
      </c>
      <c r="I10" s="118">
        <f t="shared" si="6"/>
        <v>0</v>
      </c>
      <c r="J10" s="101"/>
    </row>
    <row r="11" spans="1:11" ht="20.149999999999999" customHeight="1" thickBot="1">
      <c r="A11" s="65">
        <v>1.4</v>
      </c>
      <c r="B11" s="96" t="s">
        <v>261</v>
      </c>
      <c r="C11" s="29"/>
      <c r="D11" s="114">
        <f>IF('Resultados Intermedios'!J14=0,0, 'Resultados Intermedios'!J14)</f>
        <v>0</v>
      </c>
      <c r="E11" s="115">
        <f t="shared" si="4"/>
        <v>0</v>
      </c>
      <c r="F11" s="115">
        <v>1</v>
      </c>
      <c r="G11" s="158">
        <v>0.125</v>
      </c>
      <c r="H11" s="117">
        <f t="shared" si="5"/>
        <v>0</v>
      </c>
      <c r="I11" s="118">
        <f t="shared" si="6"/>
        <v>0</v>
      </c>
      <c r="J11" s="101"/>
    </row>
    <row r="12" spans="1:11" ht="20.149999999999999" customHeight="1" thickBot="1">
      <c r="A12" s="65">
        <v>1.5</v>
      </c>
      <c r="B12" s="96" t="s">
        <v>262</v>
      </c>
      <c r="C12" s="29"/>
      <c r="D12" s="114">
        <f>IF('Resultados Intermedios'!J16=0,0, 'Resultados Intermedios'!J16)</f>
        <v>0</v>
      </c>
      <c r="E12" s="115">
        <f t="shared" si="4"/>
        <v>0</v>
      </c>
      <c r="F12" s="115">
        <v>1</v>
      </c>
      <c r="G12" s="158">
        <v>0.125</v>
      </c>
      <c r="H12" s="117">
        <f t="shared" si="5"/>
        <v>0</v>
      </c>
      <c r="I12" s="118">
        <f t="shared" si="6"/>
        <v>0</v>
      </c>
      <c r="J12" s="101"/>
    </row>
    <row r="13" spans="1:11" ht="20.149999999999999" customHeight="1" thickBot="1">
      <c r="A13" s="65">
        <v>1.6</v>
      </c>
      <c r="B13" s="96" t="s">
        <v>263</v>
      </c>
      <c r="C13" s="29"/>
      <c r="D13" s="114">
        <f>IF('Resultados Intermedios'!J18=0,0, 'Resultados Intermedios'!J18)</f>
        <v>0</v>
      </c>
      <c r="E13" s="115">
        <f t="shared" si="4"/>
        <v>0</v>
      </c>
      <c r="F13" s="115">
        <v>1</v>
      </c>
      <c r="G13" s="158">
        <v>0.17499999999999999</v>
      </c>
      <c r="H13" s="117">
        <f t="shared" si="5"/>
        <v>0</v>
      </c>
      <c r="I13" s="118">
        <f t="shared" si="6"/>
        <v>0</v>
      </c>
      <c r="J13" s="101"/>
    </row>
    <row r="14" spans="1:11" ht="20.149999999999999" customHeight="1" thickBot="1">
      <c r="A14" s="65">
        <v>1.7</v>
      </c>
      <c r="B14" s="96" t="s">
        <v>205</v>
      </c>
      <c r="C14" s="29"/>
      <c r="D14" s="114">
        <f>IF('Resultados Intermedios'!J21=0,0, 'Resultados Intermedios'!J21)</f>
        <v>0</v>
      </c>
      <c r="E14" s="115">
        <f t="shared" si="4"/>
        <v>0</v>
      </c>
      <c r="F14" s="115">
        <v>1</v>
      </c>
      <c r="G14" s="158">
        <v>0.125</v>
      </c>
      <c r="H14" s="117">
        <f t="shared" si="5"/>
        <v>0</v>
      </c>
      <c r="I14" s="118">
        <f t="shared" si="6"/>
        <v>0</v>
      </c>
      <c r="J14" s="101"/>
    </row>
    <row r="15" spans="1:11" ht="20.149999999999999" customHeight="1" thickBot="1">
      <c r="A15" s="65" t="s">
        <v>19</v>
      </c>
      <c r="B15" s="96" t="s">
        <v>265</v>
      </c>
      <c r="C15" s="29"/>
      <c r="D15" s="114">
        <f>IF('Resultados Intermedios'!J24=0,0, 'Resultados Intermedios'!J24)</f>
        <v>0</v>
      </c>
      <c r="E15" s="115">
        <f t="shared" si="4"/>
        <v>0</v>
      </c>
      <c r="F15" s="115">
        <v>1</v>
      </c>
      <c r="G15" s="158">
        <v>7.4999999999999997E-2</v>
      </c>
      <c r="H15" s="117">
        <f t="shared" si="5"/>
        <v>0</v>
      </c>
      <c r="I15" s="118">
        <f t="shared" si="6"/>
        <v>0</v>
      </c>
      <c r="J15" s="101"/>
    </row>
    <row r="16" spans="1:11" ht="27" customHeight="1" thickBot="1">
      <c r="A16" s="63">
        <v>2</v>
      </c>
      <c r="B16" s="98" t="s">
        <v>270</v>
      </c>
      <c r="C16" s="29"/>
      <c r="D16" s="119"/>
      <c r="E16" s="111">
        <f t="shared" ref="E16" si="7">SUM(E17:E24)</f>
        <v>0</v>
      </c>
      <c r="F16" s="111">
        <f t="shared" ref="F16" si="8">SUM(F17:F24)</f>
        <v>8</v>
      </c>
      <c r="G16" s="112">
        <v>1</v>
      </c>
      <c r="H16" s="113">
        <f t="shared" ref="H16" si="9">SUM(H17:H24)</f>
        <v>0</v>
      </c>
      <c r="I16" s="113">
        <f t="shared" ref="I16" si="10">SUM(I17:I24)</f>
        <v>0</v>
      </c>
      <c r="J16" s="114" t="str">
        <f>IF(H16&gt;0,SUM(I16/H16),"N/A")</f>
        <v>N/A</v>
      </c>
    </row>
    <row r="17" spans="1:10" ht="20.149999999999999" customHeight="1" thickBot="1">
      <c r="A17" s="67" t="s">
        <v>21</v>
      </c>
      <c r="B17" s="94" t="s">
        <v>206</v>
      </c>
      <c r="C17" s="29"/>
      <c r="D17" s="114">
        <f>IF('Resultados Intermedios'!J27=0,0, 'Resultados Intermedios'!J27)</f>
        <v>0</v>
      </c>
      <c r="E17" s="115">
        <f t="shared" ref="E17:E24" si="11">IF(D17=0,0,F17)</f>
        <v>0</v>
      </c>
      <c r="F17" s="115">
        <v>1</v>
      </c>
      <c r="G17" s="116">
        <v>0.15</v>
      </c>
      <c r="H17" s="117">
        <f t="shared" ref="H17:H24" si="12">E17*G17</f>
        <v>0</v>
      </c>
      <c r="I17" s="118">
        <f>D17*H17</f>
        <v>0</v>
      </c>
      <c r="J17" s="101"/>
    </row>
    <row r="18" spans="1:10" ht="20.149999999999999" customHeight="1" thickBot="1">
      <c r="A18" s="69" t="s">
        <v>23</v>
      </c>
      <c r="B18" s="95" t="s">
        <v>311</v>
      </c>
      <c r="C18" s="29"/>
      <c r="D18" s="114">
        <f>IF('Resultados Intermedios'!J29=0,0, 'Resultados Intermedios'!J29)</f>
        <v>0</v>
      </c>
      <c r="E18" s="115">
        <f t="shared" si="11"/>
        <v>0</v>
      </c>
      <c r="F18" s="115">
        <v>1</v>
      </c>
      <c r="G18" s="116">
        <v>0.1</v>
      </c>
      <c r="H18" s="117">
        <f t="shared" si="12"/>
        <v>0</v>
      </c>
      <c r="I18" s="118">
        <f t="shared" ref="I18:I24" si="13">D18*H18</f>
        <v>0</v>
      </c>
      <c r="J18" s="101"/>
    </row>
    <row r="19" spans="1:10" ht="20.149999999999999" customHeight="1" thickBot="1">
      <c r="A19" s="65" t="s">
        <v>27</v>
      </c>
      <c r="B19" s="96" t="s">
        <v>207</v>
      </c>
      <c r="C19" s="29"/>
      <c r="D19" s="114">
        <f>IF('Resultados Intermedios'!J33=0,0, 'Resultados Intermedios'!J33)</f>
        <v>0</v>
      </c>
      <c r="E19" s="115">
        <f t="shared" si="11"/>
        <v>0</v>
      </c>
      <c r="F19" s="115">
        <v>1</v>
      </c>
      <c r="G19" s="116">
        <v>0.15</v>
      </c>
      <c r="H19" s="117">
        <f t="shared" si="12"/>
        <v>0</v>
      </c>
      <c r="I19" s="118">
        <f t="shared" si="13"/>
        <v>0</v>
      </c>
      <c r="J19" s="101"/>
    </row>
    <row r="20" spans="1:10" ht="20.149999999999999" customHeight="1" thickBot="1">
      <c r="A20" s="65" t="s">
        <v>30</v>
      </c>
      <c r="B20" s="96" t="s">
        <v>208</v>
      </c>
      <c r="C20" s="29"/>
      <c r="D20" s="114">
        <f>IF('Resultados Intermedios'!J36=0,0, 'Resultados Intermedios'!J36)</f>
        <v>0</v>
      </c>
      <c r="E20" s="115">
        <f t="shared" si="11"/>
        <v>0</v>
      </c>
      <c r="F20" s="115">
        <v>1</v>
      </c>
      <c r="G20" s="116">
        <v>0.2</v>
      </c>
      <c r="H20" s="117">
        <f t="shared" si="12"/>
        <v>0</v>
      </c>
      <c r="I20" s="118">
        <f t="shared" si="13"/>
        <v>0</v>
      </c>
      <c r="J20" s="101"/>
    </row>
    <row r="21" spans="1:10" ht="20.149999999999999" customHeight="1" thickBot="1">
      <c r="A21" s="65" t="s">
        <v>39</v>
      </c>
      <c r="B21" s="96" t="s">
        <v>209</v>
      </c>
      <c r="C21" s="29"/>
      <c r="D21" s="114">
        <f>IF('Resultados Intermedios'!J47=0,0, 'Resultados Intermedios'!J47)</f>
        <v>0</v>
      </c>
      <c r="E21" s="115">
        <f t="shared" si="11"/>
        <v>0</v>
      </c>
      <c r="F21" s="115">
        <v>1</v>
      </c>
      <c r="G21" s="116">
        <v>0.1</v>
      </c>
      <c r="H21" s="117">
        <f t="shared" si="12"/>
        <v>0</v>
      </c>
      <c r="I21" s="118">
        <f t="shared" si="13"/>
        <v>0</v>
      </c>
      <c r="J21" s="101"/>
    </row>
    <row r="22" spans="1:10" ht="20.149999999999999" customHeight="1" thickBot="1">
      <c r="A22" s="65" t="s">
        <v>41</v>
      </c>
      <c r="B22" s="96" t="s">
        <v>210</v>
      </c>
      <c r="C22" s="29"/>
      <c r="D22" s="114">
        <f>IF('Resultados Intermedios'!J49=0,0, 'Resultados Intermedios'!J49)</f>
        <v>0</v>
      </c>
      <c r="E22" s="115">
        <f t="shared" si="11"/>
        <v>0</v>
      </c>
      <c r="F22" s="115">
        <v>1</v>
      </c>
      <c r="G22" s="116">
        <v>0.1</v>
      </c>
      <c r="H22" s="117">
        <f t="shared" si="12"/>
        <v>0</v>
      </c>
      <c r="I22" s="118">
        <f t="shared" si="13"/>
        <v>0</v>
      </c>
      <c r="J22" s="101"/>
    </row>
    <row r="23" spans="1:10" ht="20.149999999999999" customHeight="1" thickBot="1">
      <c r="A23" s="65" t="s">
        <v>43</v>
      </c>
      <c r="B23" s="96" t="s">
        <v>211</v>
      </c>
      <c r="C23" s="29"/>
      <c r="D23" s="114">
        <f>IF('Resultados Intermedios'!J51=0,0, 'Resultados Intermedios'!J51)</f>
        <v>0</v>
      </c>
      <c r="E23" s="115">
        <f t="shared" si="11"/>
        <v>0</v>
      </c>
      <c r="F23" s="115">
        <v>1</v>
      </c>
      <c r="G23" s="116">
        <v>0.1</v>
      </c>
      <c r="H23" s="117">
        <f t="shared" si="12"/>
        <v>0</v>
      </c>
      <c r="I23" s="118">
        <f t="shared" si="13"/>
        <v>0</v>
      </c>
      <c r="J23" s="101"/>
    </row>
    <row r="24" spans="1:10" ht="20.149999999999999" customHeight="1" thickBot="1">
      <c r="A24" s="66" t="s">
        <v>46</v>
      </c>
      <c r="B24" s="97" t="s">
        <v>212</v>
      </c>
      <c r="C24" s="29"/>
      <c r="D24" s="114">
        <f>IF('Resultados Intermedios'!J54=0,0, 'Resultados Intermedios'!J54)</f>
        <v>0</v>
      </c>
      <c r="E24" s="115">
        <f t="shared" si="11"/>
        <v>0</v>
      </c>
      <c r="F24" s="115">
        <v>1</v>
      </c>
      <c r="G24" s="116">
        <v>0.1</v>
      </c>
      <c r="H24" s="117">
        <f t="shared" si="12"/>
        <v>0</v>
      </c>
      <c r="I24" s="118">
        <f t="shared" si="13"/>
        <v>0</v>
      </c>
      <c r="J24" s="101"/>
    </row>
    <row r="25" spans="1:10" ht="26.25" customHeight="1" thickBot="1">
      <c r="A25" s="3">
        <v>3</v>
      </c>
      <c r="B25" s="98" t="s">
        <v>271</v>
      </c>
      <c r="C25" s="29"/>
      <c r="D25" s="119"/>
      <c r="E25" s="111">
        <f t="shared" ref="E25" si="14">SUM(E26:E33)</f>
        <v>0</v>
      </c>
      <c r="F25" s="111">
        <f t="shared" ref="F25" si="15">SUM(F26:F33)</f>
        <v>8</v>
      </c>
      <c r="G25" s="112">
        <v>1</v>
      </c>
      <c r="H25" s="113">
        <f t="shared" ref="H25" si="16">SUM(H26:H33)</f>
        <v>0</v>
      </c>
      <c r="I25" s="113">
        <f t="shared" ref="I25" si="17">SUM(I26:I33)</f>
        <v>0</v>
      </c>
      <c r="J25" s="114" t="str">
        <f>IF(H25&gt;0,SUM(I25/H25),"N/A")</f>
        <v>N/A</v>
      </c>
    </row>
    <row r="26" spans="1:10" ht="20.149999999999999" customHeight="1" thickBot="1">
      <c r="A26" s="64" t="s">
        <v>49</v>
      </c>
      <c r="B26" s="96" t="s">
        <v>213</v>
      </c>
      <c r="C26" s="29"/>
      <c r="D26" s="114">
        <f>IF('Resultados Intermedios'!J58=0,0, 'Resultados Intermedios'!J58)</f>
        <v>0</v>
      </c>
      <c r="E26" s="115">
        <f t="shared" ref="E26:E33" si="18">IF(D26=0,0,F26)</f>
        <v>0</v>
      </c>
      <c r="F26" s="115">
        <v>1</v>
      </c>
      <c r="G26" s="116">
        <v>0.2</v>
      </c>
      <c r="H26" s="117">
        <f t="shared" ref="H26:H33" si="19">E26*G26</f>
        <v>0</v>
      </c>
      <c r="I26" s="118">
        <f>D26*H26</f>
        <v>0</v>
      </c>
      <c r="J26" s="101"/>
    </row>
    <row r="27" spans="1:10" ht="20.149999999999999" customHeight="1" thickBot="1">
      <c r="A27" s="65" t="s">
        <v>54</v>
      </c>
      <c r="B27" s="96" t="s">
        <v>214</v>
      </c>
      <c r="C27" s="29"/>
      <c r="D27" s="114">
        <f>IF('Resultados Intermedios'!J65=0,0, 'Resultados Intermedios'!J65)</f>
        <v>0</v>
      </c>
      <c r="E27" s="115">
        <f t="shared" si="18"/>
        <v>0</v>
      </c>
      <c r="F27" s="115">
        <v>1</v>
      </c>
      <c r="G27" s="116">
        <v>0.2</v>
      </c>
      <c r="H27" s="117">
        <f t="shared" si="19"/>
        <v>0</v>
      </c>
      <c r="I27" s="118">
        <f t="shared" ref="I27:I33" si="20">D27*H27</f>
        <v>0</v>
      </c>
      <c r="J27" s="101"/>
    </row>
    <row r="28" spans="1:10" ht="20.149999999999999" customHeight="1" thickBot="1">
      <c r="A28" s="65" t="s">
        <v>60</v>
      </c>
      <c r="B28" s="96" t="s">
        <v>215</v>
      </c>
      <c r="C28" s="29"/>
      <c r="D28" s="114">
        <f>IF('Resultados Intermedios'!J71=0,0, 'Resultados Intermedios'!J71)</f>
        <v>0</v>
      </c>
      <c r="E28" s="115">
        <f t="shared" si="18"/>
        <v>0</v>
      </c>
      <c r="F28" s="115">
        <v>1</v>
      </c>
      <c r="G28" s="116">
        <v>0.1</v>
      </c>
      <c r="H28" s="117">
        <f t="shared" si="19"/>
        <v>0</v>
      </c>
      <c r="I28" s="118">
        <f t="shared" si="20"/>
        <v>0</v>
      </c>
      <c r="J28" s="101"/>
    </row>
    <row r="29" spans="1:10" ht="20.149999999999999" customHeight="1" thickBot="1">
      <c r="A29" s="65" t="s">
        <v>62</v>
      </c>
      <c r="B29" s="96" t="s">
        <v>216</v>
      </c>
      <c r="C29" s="29"/>
      <c r="D29" s="114">
        <f>IF('Resultados Intermedios'!J73=0,0, 'Resultados Intermedios'!J73)</f>
        <v>0</v>
      </c>
      <c r="E29" s="115">
        <f t="shared" si="18"/>
        <v>0</v>
      </c>
      <c r="F29" s="115">
        <v>1</v>
      </c>
      <c r="G29" s="116">
        <v>0.1</v>
      </c>
      <c r="H29" s="117">
        <f t="shared" si="19"/>
        <v>0</v>
      </c>
      <c r="I29" s="118">
        <f t="shared" si="20"/>
        <v>0</v>
      </c>
      <c r="J29" s="101"/>
    </row>
    <row r="30" spans="1:10" ht="20.149999999999999" customHeight="1" thickBot="1">
      <c r="A30" s="65" t="s">
        <v>65</v>
      </c>
      <c r="B30" s="96" t="s">
        <v>217</v>
      </c>
      <c r="C30" s="29"/>
      <c r="D30" s="114">
        <f>IF('Resultados Intermedios'!J80=0,0, 'Resultados Intermedios'!J80)</f>
        <v>0</v>
      </c>
      <c r="E30" s="115">
        <f t="shared" si="18"/>
        <v>0</v>
      </c>
      <c r="F30" s="115">
        <v>1</v>
      </c>
      <c r="G30" s="116">
        <v>0.1</v>
      </c>
      <c r="H30" s="117">
        <f t="shared" si="19"/>
        <v>0</v>
      </c>
      <c r="I30" s="118">
        <f t="shared" si="20"/>
        <v>0</v>
      </c>
      <c r="J30" s="101"/>
    </row>
    <row r="31" spans="1:10" ht="20.149999999999999" customHeight="1" thickBot="1">
      <c r="A31" s="65" t="s">
        <v>67</v>
      </c>
      <c r="B31" s="96" t="s">
        <v>218</v>
      </c>
      <c r="C31" s="29"/>
      <c r="D31" s="114">
        <f>IF('Resultados Intermedios'!J82=0,0, 'Resultados Intermedios'!J82)</f>
        <v>0</v>
      </c>
      <c r="E31" s="115">
        <f t="shared" si="18"/>
        <v>0</v>
      </c>
      <c r="F31" s="115">
        <v>1</v>
      </c>
      <c r="G31" s="116">
        <v>0.1</v>
      </c>
      <c r="H31" s="117">
        <f t="shared" si="19"/>
        <v>0</v>
      </c>
      <c r="I31" s="118">
        <f t="shared" si="20"/>
        <v>0</v>
      </c>
      <c r="J31" s="101"/>
    </row>
    <row r="32" spans="1:10" ht="20.149999999999999" customHeight="1" thickBot="1">
      <c r="A32" s="237" t="s">
        <v>71</v>
      </c>
      <c r="B32" s="238" t="s">
        <v>219</v>
      </c>
      <c r="C32" s="29"/>
      <c r="D32" s="114">
        <f>IF('Resultados Intermedios'!J86=0,0, 'Resultados Intermedios'!J86)</f>
        <v>0</v>
      </c>
      <c r="E32" s="115">
        <f t="shared" si="18"/>
        <v>0</v>
      </c>
      <c r="F32" s="115">
        <v>1</v>
      </c>
      <c r="G32" s="116">
        <v>0.1</v>
      </c>
      <c r="H32" s="117">
        <f t="shared" si="19"/>
        <v>0</v>
      </c>
      <c r="I32" s="118">
        <f t="shared" si="20"/>
        <v>0</v>
      </c>
      <c r="J32" s="101"/>
    </row>
    <row r="33" spans="1:10" ht="20.149999999999999" customHeight="1" thickBot="1">
      <c r="A33" s="69" t="s">
        <v>74</v>
      </c>
      <c r="B33" s="95" t="s">
        <v>220</v>
      </c>
      <c r="C33" s="29"/>
      <c r="D33" s="114">
        <f>IF('Resultados Intermedios'!J89=0,0, 'Resultados Intermedios'!J89)</f>
        <v>0</v>
      </c>
      <c r="E33" s="115">
        <f t="shared" si="18"/>
        <v>0</v>
      </c>
      <c r="F33" s="115">
        <v>1</v>
      </c>
      <c r="G33" s="116">
        <v>0.1</v>
      </c>
      <c r="H33" s="117">
        <f t="shared" si="19"/>
        <v>0</v>
      </c>
      <c r="I33" s="118">
        <f t="shared" si="20"/>
        <v>0</v>
      </c>
      <c r="J33" s="101"/>
    </row>
    <row r="34" spans="1:10" ht="27" customHeight="1" thickBot="1">
      <c r="A34" s="63">
        <v>4</v>
      </c>
      <c r="B34" s="98" t="s">
        <v>278</v>
      </c>
      <c r="C34" s="29"/>
      <c r="D34" s="120"/>
      <c r="E34" s="111">
        <f>SUM(E35:E42)</f>
        <v>0</v>
      </c>
      <c r="F34" s="111">
        <f t="shared" ref="F34" si="21">SUM(F35:F42)</f>
        <v>8</v>
      </c>
      <c r="G34" s="112">
        <v>1</v>
      </c>
      <c r="H34" s="113">
        <f t="shared" ref="H34:I34" si="22">SUM(H35:H42)</f>
        <v>0</v>
      </c>
      <c r="I34" s="113">
        <f t="shared" si="22"/>
        <v>0</v>
      </c>
      <c r="J34" s="114" t="str">
        <f>IF(H34&gt;0,SUM(I34/H34),"N/A")</f>
        <v>N/A</v>
      </c>
    </row>
    <row r="35" spans="1:10" ht="20.149999999999999" customHeight="1" thickBot="1">
      <c r="A35" s="239" t="s">
        <v>78</v>
      </c>
      <c r="B35" s="240" t="s">
        <v>342</v>
      </c>
      <c r="C35" s="29"/>
      <c r="D35" s="114">
        <f>IF('Resultados Intermedios'!J94=0,0, 'Resultados Intermedios'!J94)</f>
        <v>0</v>
      </c>
      <c r="E35" s="121">
        <f t="shared" ref="E35:E42" si="23">IF(D35=0,0,F35)</f>
        <v>0</v>
      </c>
      <c r="F35" s="121">
        <v>1</v>
      </c>
      <c r="G35" s="116">
        <v>0.15</v>
      </c>
      <c r="H35" s="122">
        <f t="shared" ref="H35:H42" si="24">E35*G35</f>
        <v>0</v>
      </c>
      <c r="I35" s="123">
        <f>D35*H35</f>
        <v>0</v>
      </c>
      <c r="J35" s="101"/>
    </row>
    <row r="36" spans="1:10" ht="20.149999999999999" customHeight="1" thickBot="1">
      <c r="A36" s="65" t="s">
        <v>80</v>
      </c>
      <c r="B36" s="96" t="s">
        <v>221</v>
      </c>
      <c r="C36" s="29"/>
      <c r="D36" s="114">
        <f>IF('Resultados Intermedios'!J99=0,0, 'Resultados Intermedios'!J99)</f>
        <v>0</v>
      </c>
      <c r="E36" s="115">
        <f t="shared" si="23"/>
        <v>0</v>
      </c>
      <c r="F36" s="115">
        <v>1</v>
      </c>
      <c r="G36" s="116">
        <v>0.15</v>
      </c>
      <c r="H36" s="117">
        <f t="shared" si="24"/>
        <v>0</v>
      </c>
      <c r="I36" s="118">
        <f t="shared" ref="I36:I42" si="25">D36*H36</f>
        <v>0</v>
      </c>
      <c r="J36" s="101"/>
    </row>
    <row r="37" spans="1:10" ht="20.149999999999999" customHeight="1" thickBot="1">
      <c r="A37" s="65" t="s">
        <v>82</v>
      </c>
      <c r="B37" s="96" t="s">
        <v>222</v>
      </c>
      <c r="C37" s="29"/>
      <c r="D37" s="114">
        <f>IF('Resultados Intermedios'!J102=0,0, 'Resultados Intermedios'!J102)</f>
        <v>0</v>
      </c>
      <c r="E37" s="115">
        <f t="shared" si="23"/>
        <v>0</v>
      </c>
      <c r="F37" s="115">
        <v>1</v>
      </c>
      <c r="G37" s="116">
        <v>0.15</v>
      </c>
      <c r="H37" s="117">
        <f t="shared" si="24"/>
        <v>0</v>
      </c>
      <c r="I37" s="118">
        <f t="shared" si="25"/>
        <v>0</v>
      </c>
      <c r="J37" s="101"/>
    </row>
    <row r="38" spans="1:10" ht="20.149999999999999" customHeight="1" thickBot="1">
      <c r="A38" s="65" t="s">
        <v>85</v>
      </c>
      <c r="B38" s="96" t="s">
        <v>223</v>
      </c>
      <c r="C38" s="29"/>
      <c r="D38" s="114">
        <f>IF('Resultados Intermedios'!J105=0,0, 'Resultados Intermedios'!J105)</f>
        <v>0</v>
      </c>
      <c r="E38" s="115">
        <f t="shared" si="23"/>
        <v>0</v>
      </c>
      <c r="F38" s="115">
        <v>1</v>
      </c>
      <c r="G38" s="116">
        <v>0.1</v>
      </c>
      <c r="H38" s="117">
        <f t="shared" si="24"/>
        <v>0</v>
      </c>
      <c r="I38" s="118">
        <f t="shared" si="25"/>
        <v>0</v>
      </c>
      <c r="J38" s="101"/>
    </row>
    <row r="39" spans="1:10" ht="20.149999999999999" customHeight="1" thickBot="1">
      <c r="A39" s="65" t="s">
        <v>87</v>
      </c>
      <c r="B39" s="96" t="s">
        <v>224</v>
      </c>
      <c r="C39" s="29"/>
      <c r="D39" s="114">
        <f>IF('Resultados Intermedios'!J107=0,0, 'Resultados Intermedios'!J107)</f>
        <v>0</v>
      </c>
      <c r="E39" s="115">
        <f t="shared" si="23"/>
        <v>0</v>
      </c>
      <c r="F39" s="115">
        <v>1</v>
      </c>
      <c r="G39" s="116">
        <v>0.1</v>
      </c>
      <c r="H39" s="117">
        <f t="shared" si="24"/>
        <v>0</v>
      </c>
      <c r="I39" s="118">
        <f t="shared" si="25"/>
        <v>0</v>
      </c>
      <c r="J39" s="101"/>
    </row>
    <row r="40" spans="1:10" ht="20.149999999999999" customHeight="1" thickBot="1">
      <c r="A40" s="65" t="s">
        <v>89</v>
      </c>
      <c r="B40" s="96" t="s">
        <v>225</v>
      </c>
      <c r="C40" s="29"/>
      <c r="D40" s="114">
        <f>IF('Resultados Intermedios'!J109=0,0, 'Resultados Intermedios'!J109)</f>
        <v>0</v>
      </c>
      <c r="E40" s="115">
        <f t="shared" si="23"/>
        <v>0</v>
      </c>
      <c r="F40" s="115">
        <v>1</v>
      </c>
      <c r="G40" s="116">
        <v>0.15</v>
      </c>
      <c r="H40" s="117">
        <f t="shared" si="24"/>
        <v>0</v>
      </c>
      <c r="I40" s="118">
        <f t="shared" si="25"/>
        <v>0</v>
      </c>
      <c r="J40" s="101"/>
    </row>
    <row r="41" spans="1:10" ht="20.149999999999999" customHeight="1" thickBot="1">
      <c r="A41" s="65" t="s">
        <v>91</v>
      </c>
      <c r="B41" s="96" t="s">
        <v>226</v>
      </c>
      <c r="C41" s="29"/>
      <c r="D41" s="114">
        <f>IF('Resultados Intermedios'!J112=0,0, 'Resultados Intermedios'!J112)</f>
        <v>0</v>
      </c>
      <c r="E41" s="115">
        <f t="shared" si="23"/>
        <v>0</v>
      </c>
      <c r="F41" s="115">
        <v>1</v>
      </c>
      <c r="G41" s="116">
        <v>0.1</v>
      </c>
      <c r="H41" s="117">
        <f t="shared" si="24"/>
        <v>0</v>
      </c>
      <c r="I41" s="118">
        <f t="shared" si="25"/>
        <v>0</v>
      </c>
      <c r="J41" s="101"/>
    </row>
    <row r="42" spans="1:10" ht="20.149999999999999" customHeight="1" thickBot="1">
      <c r="A42" s="66" t="s">
        <v>93</v>
      </c>
      <c r="B42" s="97" t="s">
        <v>227</v>
      </c>
      <c r="C42" s="29"/>
      <c r="D42" s="114">
        <f>IF('Resultados Intermedios'!J114=0,0, 'Resultados Intermedios'!J114)</f>
        <v>0</v>
      </c>
      <c r="E42" s="124">
        <f t="shared" si="23"/>
        <v>0</v>
      </c>
      <c r="F42" s="124">
        <v>1</v>
      </c>
      <c r="G42" s="116">
        <v>0.1</v>
      </c>
      <c r="H42" s="125">
        <f t="shared" si="24"/>
        <v>0</v>
      </c>
      <c r="I42" s="126">
        <f t="shared" si="25"/>
        <v>0</v>
      </c>
      <c r="J42" s="101"/>
    </row>
    <row r="43" spans="1:10">
      <c r="A43" s="5"/>
      <c r="G43" s="22"/>
    </row>
    <row r="44" spans="1:10" ht="15" thickBot="1">
      <c r="A44" s="5"/>
      <c r="G44" s="22"/>
    </row>
    <row r="45" spans="1:10" ht="26.5" thickBot="1">
      <c r="A45" s="61"/>
      <c r="B45" s="62" t="s">
        <v>228</v>
      </c>
      <c r="C45" s="16"/>
      <c r="D45" s="16"/>
      <c r="E45" s="16"/>
      <c r="F45" s="16"/>
      <c r="G45" s="16"/>
      <c r="H45" s="16"/>
      <c r="I45" s="16"/>
      <c r="J45" s="48"/>
    </row>
    <row r="46" spans="1:10">
      <c r="A46" s="5"/>
      <c r="G46" s="22"/>
    </row>
    <row r="47" spans="1:10" ht="15" thickBot="1">
      <c r="A47" s="5"/>
      <c r="G47" s="22"/>
    </row>
    <row r="48" spans="1:10" ht="26.5" thickBot="1">
      <c r="A48" s="5"/>
      <c r="B48" s="109" t="s">
        <v>231</v>
      </c>
      <c r="D48" s="214" t="s">
        <v>232</v>
      </c>
      <c r="G48" s="22"/>
      <c r="J48"/>
    </row>
    <row r="49" spans="1:10" ht="20.149999999999999" customHeight="1" thickBot="1">
      <c r="A49" s="104" t="s">
        <v>0</v>
      </c>
      <c r="B49" s="99" t="str">
        <f>B8</f>
        <v>Identidad católica</v>
      </c>
      <c r="D49" s="114" t="str">
        <f>IF(D8=0,"N/A",D8)</f>
        <v>N/A</v>
      </c>
      <c r="E49" s="101"/>
      <c r="F49" s="101"/>
      <c r="G49" s="102"/>
      <c r="H49" s="103"/>
      <c r="I49" s="103"/>
      <c r="J49"/>
    </row>
    <row r="50" spans="1:10" ht="20.149999999999999" customHeight="1" thickBot="1">
      <c r="A50" s="105" t="s">
        <v>3</v>
      </c>
      <c r="B50" s="99" t="str">
        <f t="shared" ref="B50:B51" si="26">B9</f>
        <v>Legislación local</v>
      </c>
      <c r="D50" s="114" t="str">
        <f t="shared" ref="D50:D51" si="27">IF(D9=0,"N/A",D9)</f>
        <v>N/A</v>
      </c>
      <c r="E50" s="101"/>
      <c r="F50" s="101"/>
      <c r="G50" s="102"/>
      <c r="H50" s="103"/>
      <c r="I50" s="103"/>
      <c r="J50"/>
    </row>
    <row r="51" spans="1:10" ht="20.149999999999999" customHeight="1" thickBot="1">
      <c r="A51" s="105" t="s">
        <v>6</v>
      </c>
      <c r="B51" s="99" t="str">
        <f t="shared" si="26"/>
        <v>Ética y conducta del personal</v>
      </c>
      <c r="D51" s="114" t="str">
        <f t="shared" si="27"/>
        <v>N/A</v>
      </c>
      <c r="E51" s="101"/>
      <c r="F51" s="101"/>
      <c r="G51" s="102"/>
      <c r="H51" s="103"/>
      <c r="I51" s="103"/>
      <c r="J51"/>
    </row>
    <row r="52" spans="1:10" ht="20.149999999999999" customHeight="1" thickBot="1">
      <c r="A52" s="105" t="s">
        <v>21</v>
      </c>
      <c r="B52" s="99" t="str">
        <f>B17</f>
        <v>Constitución</v>
      </c>
      <c r="D52" s="114" t="str">
        <f>IF(D17=0,"N/A",D17)</f>
        <v>N/A</v>
      </c>
      <c r="E52" s="101"/>
      <c r="F52" s="101"/>
      <c r="G52" s="102"/>
      <c r="H52" s="103"/>
      <c r="I52" s="103"/>
      <c r="J52"/>
    </row>
    <row r="53" spans="1:10" ht="20.149999999999999" customHeight="1" thickBot="1">
      <c r="A53" s="105">
        <v>2.2000000000000002</v>
      </c>
      <c r="B53" s="99" t="str">
        <f>B18</f>
        <v xml:space="preserve">Estructuras directivas </v>
      </c>
      <c r="D53" s="114" t="str">
        <f>IF(D18=0,"N/A",D18)</f>
        <v>N/A</v>
      </c>
      <c r="E53" s="101"/>
      <c r="F53" s="101"/>
      <c r="G53" s="102"/>
      <c r="H53" s="103"/>
      <c r="I53" s="103"/>
      <c r="J53"/>
    </row>
    <row r="54" spans="1:10" ht="20.149999999999999" customHeight="1" thickBot="1">
      <c r="A54" s="105" t="s">
        <v>74</v>
      </c>
      <c r="B54" s="99" t="str">
        <f>B33</f>
        <v>Auditorías</v>
      </c>
      <c r="D54" s="114" t="str">
        <f>IF(D33=0,"N/A",D33)</f>
        <v>N/A</v>
      </c>
      <c r="E54" s="101"/>
      <c r="F54" s="101"/>
      <c r="G54" s="102"/>
      <c r="H54" s="103"/>
      <c r="I54" s="103"/>
      <c r="J54"/>
    </row>
    <row r="55" spans="1:10" ht="18.75" customHeight="1" thickBot="1">
      <c r="A55" s="105">
        <v>4.0999999999999996</v>
      </c>
      <c r="B55" s="99" t="str">
        <f>B35</f>
        <v>Política y sistemas de salvaguardia</v>
      </c>
      <c r="D55" s="114" t="str">
        <f>IF(D35=0,"N/A",D35)</f>
        <v>N/A</v>
      </c>
      <c r="E55" s="101"/>
      <c r="G55" s="22"/>
      <c r="J55"/>
    </row>
    <row r="56" spans="1:10" ht="16" thickBot="1">
      <c r="A56" s="103"/>
      <c r="D56" s="59"/>
      <c r="G56" s="22"/>
      <c r="J56"/>
    </row>
    <row r="57" spans="1:10" ht="30.75" customHeight="1" thickBot="1">
      <c r="A57" s="103"/>
      <c r="B57" s="108" t="s">
        <v>229</v>
      </c>
      <c r="D57" s="215" t="s">
        <v>230</v>
      </c>
      <c r="F57" s="101"/>
      <c r="G57" s="102"/>
      <c r="H57" s="103"/>
      <c r="I57" s="103"/>
      <c r="J57"/>
    </row>
    <row r="58" spans="1:10" ht="20.149999999999999" customHeight="1" thickBot="1">
      <c r="A58" s="106">
        <v>1</v>
      </c>
      <c r="B58" s="100" t="str">
        <f>B7</f>
        <v>Estándar de Gestión - Leyes y códigos de ética</v>
      </c>
      <c r="D58" s="114" t="str">
        <f>J7</f>
        <v>N/A</v>
      </c>
      <c r="E58" s="101"/>
      <c r="F58" s="101"/>
      <c r="G58" s="102"/>
      <c r="H58" s="103"/>
      <c r="I58" s="103"/>
      <c r="J58"/>
    </row>
    <row r="59" spans="1:10" ht="20.149999999999999" customHeight="1" thickBot="1">
      <c r="A59" s="107">
        <v>2</v>
      </c>
      <c r="B59" s="100" t="str">
        <f>B16</f>
        <v xml:space="preserve">Estándar de Gestión - Gobernanza y la organización </v>
      </c>
      <c r="D59" s="114" t="str">
        <f>J16</f>
        <v>N/A</v>
      </c>
      <c r="E59" s="101"/>
      <c r="F59" s="101"/>
      <c r="G59" s="103"/>
      <c r="H59" s="103"/>
      <c r="I59" s="103"/>
      <c r="J59"/>
    </row>
    <row r="60" spans="1:10" ht="20.149999999999999" customHeight="1" thickBot="1">
      <c r="A60" s="107">
        <v>3</v>
      </c>
      <c r="B60" s="100" t="str">
        <f>B25</f>
        <v>Estándar de Gestión - Rendición de cuentas en programas y finanzas</v>
      </c>
      <c r="D60" s="114" t="str">
        <f>J25</f>
        <v>N/A</v>
      </c>
      <c r="E60" s="101"/>
      <c r="F60" s="101"/>
      <c r="G60" s="103"/>
      <c r="H60" s="103"/>
      <c r="I60" s="103"/>
      <c r="J60"/>
    </row>
    <row r="61" spans="1:10" ht="18.75" customHeight="1" thickBot="1">
      <c r="A61" s="107">
        <v>4</v>
      </c>
      <c r="B61" s="100" t="str">
        <f>B34</f>
        <v>Estándar de Gestión - Participación de las partes interesadas</v>
      </c>
      <c r="D61" s="114" t="str">
        <f>J34</f>
        <v>N/A</v>
      </c>
      <c r="E61" s="101"/>
    </row>
    <row r="62" spans="1:10" ht="15" thickBot="1">
      <c r="A62" s="5"/>
    </row>
    <row r="63" spans="1:10" ht="29.5" thickBot="1">
      <c r="A63" s="296"/>
      <c r="B63" s="297" t="s">
        <v>357</v>
      </c>
      <c r="D63" s="298" t="s">
        <v>360</v>
      </c>
    </row>
    <row r="64" spans="1:10" ht="16" thickBot="1">
      <c r="A64" s="299"/>
      <c r="B64" s="300" t="s">
        <v>358</v>
      </c>
      <c r="D64" s="114" t="str">
        <f>'Estandár sobre salvaguardia'!D30</f>
        <v>N/A</v>
      </c>
    </row>
    <row r="65" spans="1:4" ht="15" thickBot="1">
      <c r="A65" s="301"/>
    </row>
    <row r="66" spans="1:4" ht="29.5" thickBot="1">
      <c r="A66" s="296"/>
      <c r="B66" s="302" t="s">
        <v>359</v>
      </c>
      <c r="D66" s="298" t="s">
        <v>361</v>
      </c>
    </row>
    <row r="67" spans="1:4" ht="16" thickBot="1">
      <c r="A67" s="303" t="s">
        <v>6</v>
      </c>
      <c r="B67" s="304" t="s">
        <v>337</v>
      </c>
      <c r="D67" s="114" t="str">
        <f>'Estandár sobre salvaguardia'!D33</f>
        <v>N/A</v>
      </c>
    </row>
    <row r="68" spans="1:4" ht="16" thickBot="1">
      <c r="A68" s="303" t="s">
        <v>16</v>
      </c>
      <c r="B68" s="304" t="s">
        <v>364</v>
      </c>
      <c r="D68" s="114" t="str">
        <f>'Estandár sobre salvaguardia'!D34</f>
        <v>N/A</v>
      </c>
    </row>
    <row r="69" spans="1:4" ht="16" thickBot="1">
      <c r="A69" s="303" t="s">
        <v>30</v>
      </c>
      <c r="B69" s="304" t="s">
        <v>208</v>
      </c>
      <c r="D69" s="114" t="str">
        <f>'Estandár sobre salvaguardia'!D35</f>
        <v>N/A</v>
      </c>
    </row>
    <row r="70" spans="1:4" ht="16" thickBot="1">
      <c r="A70" s="303" t="s">
        <v>78</v>
      </c>
      <c r="B70" s="304" t="s">
        <v>342</v>
      </c>
      <c r="D70" s="114" t="str">
        <f>'Estandár sobre salvaguardia'!D36</f>
        <v>N/A</v>
      </c>
    </row>
  </sheetData>
  <sheetProtection algorithmName="SHA-512" hashValue="0/f9WHYJSjvXd5OhNwctLlyQ7oHTJ76lXxy35VjfRPZNYFUOlyrhBQ5XQTqh7NeiHnnU39lt3eSBlEnGYVkUpA==" saltValue="yNusl0AxhtbQdAu045WEew==" spinCount="100000" sheet="1" objects="1" scenarios="1"/>
  <customSheetViews>
    <customSheetView guid="{6D9F2412-D006-4712-AF14-EA959F599FEF}" fitToPage="1" topLeftCell="A4">
      <selection activeCell="B35" sqref="B35"/>
      <pageMargins left="0.70866141732283472" right="0.70866141732283472" top="0.74803149606299213" bottom="0.74803149606299213" header="0.31496062992125984" footer="0.31496062992125984"/>
      <pageSetup paperSize="9" scale="57" orientation="portrait" horizontalDpi="4294967293" r:id="rId1"/>
      <headerFooter>
        <oddFooter>&amp;L&amp;F / &amp;A&amp;R&amp;D</oddFooter>
      </headerFooter>
    </customSheetView>
    <customSheetView guid="{4285FD5C-0531-48D1-9B8A-D5F30A1B7B15}" fitToPage="1">
      <selection activeCell="L17" sqref="L17"/>
      <pageMargins left="0.70866141732283472" right="0.70866141732283472" top="0.74803149606299213" bottom="0.74803149606299213" header="0.31496062992125984" footer="0.31496062992125984"/>
      <pageSetup paperSize="9" scale="57" orientation="portrait" horizontalDpi="4294967293" r:id="rId2"/>
      <headerFooter>
        <oddFooter>&amp;L&amp;F / &amp;A&amp;R&amp;D</oddFooter>
      </headerFooter>
    </customSheetView>
  </customSheetViews>
  <conditionalFormatting sqref="J7 J34 J25 J16">
    <cfRule type="cellIs" dxfId="112" priority="265" operator="lessThan">
      <formula>3</formula>
    </cfRule>
  </conditionalFormatting>
  <conditionalFormatting sqref="D8:D15 D17:D24 D26:D33 D35:D42 J7 D58:D61 J34 J25 J16 D49:D55">
    <cfRule type="cellIs" dxfId="111" priority="142" operator="greaterThan">
      <formula>2.99</formula>
    </cfRule>
    <cfRule type="cellIs" dxfId="110" priority="256" operator="lessThan">
      <formula>3</formula>
    </cfRule>
  </conditionalFormatting>
  <conditionalFormatting sqref="D58:D61 J34 J25 J16 D49:D55">
    <cfRule type="cellIs" dxfId="109" priority="201" operator="greaterThanOrEqual">
      <formula>3</formula>
    </cfRule>
    <cfRule type="cellIs" dxfId="108" priority="260" operator="lessThan">
      <formula>3</formula>
    </cfRule>
  </conditionalFormatting>
  <conditionalFormatting sqref="J7 J34 J25 J16">
    <cfRule type="cellIs" dxfId="107" priority="221" operator="greaterThan">
      <formula>2.999</formula>
    </cfRule>
    <cfRule type="cellIs" dxfId="106" priority="229" operator="greaterThan">
      <formula>3</formula>
    </cfRule>
  </conditionalFormatting>
  <conditionalFormatting sqref="D58:D61 J34 J25 J16 D49:D55">
    <cfRule type="cellIs" dxfId="105" priority="261" operator="equal">
      <formula>"N/A"</formula>
    </cfRule>
  </conditionalFormatting>
  <conditionalFormatting sqref="D58:D61 J34 J25 J16 D49:D55">
    <cfRule type="cellIs" dxfId="104" priority="196" operator="greaterThan">
      <formula>3</formula>
    </cfRule>
    <cfRule type="cellIs" dxfId="103" priority="197" operator="lessThan">
      <formula>3</formula>
    </cfRule>
  </conditionalFormatting>
  <conditionalFormatting sqref="D58:D61 J34 J25 J16 D49:D55">
    <cfRule type="cellIs" dxfId="102" priority="195" operator="equal">
      <formula>0</formula>
    </cfRule>
  </conditionalFormatting>
  <conditionalFormatting sqref="J7 D8:D15 D17:D24 D26:D33 D35:D42 D58:D61 J34 J25 J16 D49:D55">
    <cfRule type="cellIs" dxfId="101" priority="143" stopIfTrue="1" operator="equal">
      <formula>0</formula>
    </cfRule>
    <cfRule type="cellIs" dxfId="100" priority="250" operator="equal">
      <formula>"N/A"</formula>
    </cfRule>
  </conditionalFormatting>
  <conditionalFormatting sqref="D64">
    <cfRule type="cellIs" dxfId="99" priority="56" operator="greaterThan">
      <formula>3</formula>
    </cfRule>
    <cfRule type="cellIs" dxfId="98" priority="57" operator="lessThan">
      <formula>3</formula>
    </cfRule>
  </conditionalFormatting>
  <conditionalFormatting sqref="D64">
    <cfRule type="cellIs" dxfId="97" priority="55" operator="equal">
      <formula>0</formula>
    </cfRule>
  </conditionalFormatting>
  <conditionalFormatting sqref="D64">
    <cfRule type="cellIs" dxfId="96" priority="53" operator="greaterThan">
      <formula>3</formula>
    </cfRule>
    <cfRule type="cellIs" dxfId="95" priority="54" operator="lessThan">
      <formula>3</formula>
    </cfRule>
  </conditionalFormatting>
  <conditionalFormatting sqref="D64">
    <cfRule type="cellIs" dxfId="94" priority="52" operator="equal">
      <formula>0</formula>
    </cfRule>
  </conditionalFormatting>
  <conditionalFormatting sqref="D64">
    <cfRule type="cellIs" dxfId="93" priority="50" operator="greaterThan">
      <formula>3</formula>
    </cfRule>
    <cfRule type="cellIs" dxfId="92" priority="51" operator="lessThan">
      <formula>3</formula>
    </cfRule>
  </conditionalFormatting>
  <conditionalFormatting sqref="D64">
    <cfRule type="cellIs" dxfId="91" priority="49" operator="equal">
      <formula>"N/A"</formula>
    </cfRule>
  </conditionalFormatting>
  <conditionalFormatting sqref="D64">
    <cfRule type="cellIs" dxfId="90" priority="47" operator="greaterThanOrEqual">
      <formula>3</formula>
    </cfRule>
    <cfRule type="cellIs" dxfId="89" priority="48" operator="lessThan">
      <formula>3</formula>
    </cfRule>
  </conditionalFormatting>
  <conditionalFormatting sqref="D64">
    <cfRule type="cellIs" dxfId="88" priority="46" operator="equal">
      <formula>"N/A"</formula>
    </cfRule>
  </conditionalFormatting>
  <conditionalFormatting sqref="D64">
    <cfRule type="cellIs" dxfId="87" priority="44" operator="greaterThanOrEqual">
      <formula>3</formula>
    </cfRule>
    <cfRule type="cellIs" dxfId="86" priority="45" operator="lessThan">
      <formula>3</formula>
    </cfRule>
  </conditionalFormatting>
  <conditionalFormatting sqref="D64">
    <cfRule type="cellIs" dxfId="85" priority="43" operator="equal">
      <formula>"N/A"</formula>
    </cfRule>
  </conditionalFormatting>
  <conditionalFormatting sqref="D64">
    <cfRule type="cellIs" dxfId="84" priority="41" operator="greaterThan">
      <formula>2.99</formula>
    </cfRule>
    <cfRule type="cellIs" dxfId="83" priority="42" operator="lessThan">
      <formula>3</formula>
    </cfRule>
  </conditionalFormatting>
  <conditionalFormatting sqref="D64">
    <cfRule type="cellIs" dxfId="82" priority="39" stopIfTrue="1" operator="equal">
      <formula>0</formula>
    </cfRule>
    <cfRule type="cellIs" dxfId="81" priority="40" operator="equal">
      <formula>"N/A"</formula>
    </cfRule>
  </conditionalFormatting>
  <conditionalFormatting sqref="D67">
    <cfRule type="cellIs" dxfId="80" priority="37" operator="greaterThan">
      <formula>3</formula>
    </cfRule>
    <cfRule type="cellIs" dxfId="79" priority="38" operator="lessThan">
      <formula>3</formula>
    </cfRule>
  </conditionalFormatting>
  <conditionalFormatting sqref="D67">
    <cfRule type="cellIs" dxfId="78" priority="36" operator="equal">
      <formula>0</formula>
    </cfRule>
  </conditionalFormatting>
  <conditionalFormatting sqref="D67">
    <cfRule type="cellIs" dxfId="77" priority="34" operator="greaterThan">
      <formula>3</formula>
    </cfRule>
    <cfRule type="cellIs" dxfId="76" priority="35" operator="lessThan">
      <formula>3</formula>
    </cfRule>
  </conditionalFormatting>
  <conditionalFormatting sqref="D67">
    <cfRule type="cellIs" dxfId="75" priority="33" operator="equal">
      <formula>0</formula>
    </cfRule>
  </conditionalFormatting>
  <conditionalFormatting sqref="D67">
    <cfRule type="cellIs" dxfId="74" priority="31" operator="greaterThan">
      <formula>3</formula>
    </cfRule>
    <cfRule type="cellIs" dxfId="73" priority="32" operator="lessThan">
      <formula>3</formula>
    </cfRule>
  </conditionalFormatting>
  <conditionalFormatting sqref="D67">
    <cfRule type="cellIs" dxfId="72" priority="30" operator="equal">
      <formula>"N/A"</formula>
    </cfRule>
  </conditionalFormatting>
  <conditionalFormatting sqref="D67">
    <cfRule type="cellIs" dxfId="71" priority="28" operator="greaterThanOrEqual">
      <formula>3</formula>
    </cfRule>
    <cfRule type="cellIs" dxfId="70" priority="29" operator="lessThan">
      <formula>3</formula>
    </cfRule>
  </conditionalFormatting>
  <conditionalFormatting sqref="D67">
    <cfRule type="cellIs" dxfId="69" priority="27" operator="equal">
      <formula>"N/A"</formula>
    </cfRule>
  </conditionalFormatting>
  <conditionalFormatting sqref="D67">
    <cfRule type="cellIs" dxfId="68" priority="25" operator="greaterThanOrEqual">
      <formula>3</formula>
    </cfRule>
    <cfRule type="cellIs" dxfId="67" priority="26" operator="lessThan">
      <formula>3</formula>
    </cfRule>
  </conditionalFormatting>
  <conditionalFormatting sqref="D67">
    <cfRule type="cellIs" dxfId="66" priority="24" operator="equal">
      <formula>"N/A"</formula>
    </cfRule>
  </conditionalFormatting>
  <conditionalFormatting sqref="D67">
    <cfRule type="cellIs" dxfId="65" priority="22" operator="greaterThan">
      <formula>2.99</formula>
    </cfRule>
    <cfRule type="cellIs" dxfId="64" priority="23" operator="lessThan">
      <formula>3</formula>
    </cfRule>
  </conditionalFormatting>
  <conditionalFormatting sqref="D67">
    <cfRule type="cellIs" dxfId="63" priority="20" stopIfTrue="1" operator="equal">
      <formula>0</formula>
    </cfRule>
    <cfRule type="cellIs" dxfId="62" priority="21" operator="equal">
      <formula>"N/A"</formula>
    </cfRule>
  </conditionalFormatting>
  <conditionalFormatting sqref="D68:D70">
    <cfRule type="cellIs" dxfId="61" priority="18" operator="greaterThan">
      <formula>3</formula>
    </cfRule>
    <cfRule type="cellIs" dxfId="60" priority="19" operator="lessThan">
      <formula>3</formula>
    </cfRule>
  </conditionalFormatting>
  <conditionalFormatting sqref="D68:D70">
    <cfRule type="cellIs" dxfId="59" priority="17" operator="equal">
      <formula>0</formula>
    </cfRule>
  </conditionalFormatting>
  <conditionalFormatting sqref="D68:D70">
    <cfRule type="cellIs" dxfId="58" priority="15" operator="greaterThan">
      <formula>3</formula>
    </cfRule>
    <cfRule type="cellIs" dxfId="57" priority="16" operator="lessThan">
      <formula>3</formula>
    </cfRule>
  </conditionalFormatting>
  <conditionalFormatting sqref="D68:D70">
    <cfRule type="cellIs" dxfId="56" priority="14" operator="equal">
      <formula>0</formula>
    </cfRule>
  </conditionalFormatting>
  <conditionalFormatting sqref="D68:D70">
    <cfRule type="cellIs" dxfId="55" priority="12" operator="greaterThan">
      <formula>3</formula>
    </cfRule>
    <cfRule type="cellIs" dxfId="54" priority="13" operator="lessThan">
      <formula>3</formula>
    </cfRule>
  </conditionalFormatting>
  <conditionalFormatting sqref="D68:D70">
    <cfRule type="cellIs" dxfId="53" priority="11" operator="equal">
      <formula>"N/A"</formula>
    </cfRule>
  </conditionalFormatting>
  <conditionalFormatting sqref="D68:D70">
    <cfRule type="cellIs" dxfId="52" priority="9" operator="greaterThanOrEqual">
      <formula>3</formula>
    </cfRule>
    <cfRule type="cellIs" dxfId="51" priority="10" operator="lessThan">
      <formula>3</formula>
    </cfRule>
  </conditionalFormatting>
  <conditionalFormatting sqref="D68:D70">
    <cfRule type="cellIs" dxfId="50" priority="8" operator="equal">
      <formula>"N/A"</formula>
    </cfRule>
  </conditionalFormatting>
  <conditionalFormatting sqref="D68:D70">
    <cfRule type="cellIs" dxfId="49" priority="6" operator="greaterThanOrEqual">
      <formula>3</formula>
    </cfRule>
    <cfRule type="cellIs" dxfId="48" priority="7" operator="lessThan">
      <formula>3</formula>
    </cfRule>
  </conditionalFormatting>
  <conditionalFormatting sqref="D68:D70">
    <cfRule type="cellIs" dxfId="47" priority="5" operator="equal">
      <formula>"N/A"</formula>
    </cfRule>
  </conditionalFormatting>
  <conditionalFormatting sqref="D68:D70">
    <cfRule type="cellIs" dxfId="46" priority="3" operator="greaterThan">
      <formula>2.99</formula>
    </cfRule>
    <cfRule type="cellIs" dxfId="45" priority="4" operator="lessThan">
      <formula>3</formula>
    </cfRule>
  </conditionalFormatting>
  <conditionalFormatting sqref="D68:D70">
    <cfRule type="cellIs" dxfId="44" priority="1" stopIfTrue="1" operator="equal">
      <formula>0</formula>
    </cfRule>
    <cfRule type="cellIs" dxfId="43" priority="2" operator="equal">
      <formula>"N/A"</formula>
    </cfRule>
  </conditionalFormatting>
  <pageMargins left="0.70866141732283472" right="0.70866141732283472" top="0.74803149606299213" bottom="0.74803149606299213" header="0.31496062992125984" footer="0.31496062992125984"/>
  <pageSetup paperSize="9" scale="53" orientation="portrait" horizontalDpi="4294967293" r:id="rId3"/>
  <headerFooter>
    <oddFooter>&amp;L&amp;F / &amp;A&amp;R&amp;D</oddFooter>
  </headerFooter>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1"/>
  <sheetViews>
    <sheetView showZeros="0" zoomScaleNormal="100" workbookViewId="0">
      <pane xSplit="4" ySplit="2" topLeftCell="E3" activePane="bottomRight" state="frozen"/>
      <selection pane="topRight" activeCell="E1" sqref="E1"/>
      <selection pane="bottomLeft" activeCell="A3" sqref="A3"/>
      <selection pane="bottomRight"/>
    </sheetView>
  </sheetViews>
  <sheetFormatPr defaultColWidth="9.1796875" defaultRowHeight="14.5"/>
  <cols>
    <col min="1" max="1" width="5.81640625" style="4" bestFit="1" customWidth="1"/>
    <col min="2" max="2" width="80.81640625" style="73" customWidth="1"/>
    <col min="3" max="3" width="5.81640625" style="9" customWidth="1"/>
    <col min="4" max="4" width="3.81640625" style="137" customWidth="1"/>
    <col min="5" max="5" width="11.1796875" customWidth="1"/>
    <col min="6" max="7" width="10.54296875" customWidth="1"/>
    <col min="8" max="8" width="11" customWidth="1"/>
    <col min="9" max="9" width="80.81640625" style="73" customWidth="1"/>
    <col min="10" max="10" width="4.453125" customWidth="1"/>
  </cols>
  <sheetData>
    <row r="1" spans="1:10" ht="26.25" customHeight="1" thickBot="1">
      <c r="A1" s="141"/>
      <c r="B1" s="152" t="s">
        <v>233</v>
      </c>
      <c r="C1" s="142"/>
      <c r="E1" s="151" t="s">
        <v>127</v>
      </c>
      <c r="F1" s="151" t="s">
        <v>122</v>
      </c>
      <c r="G1" s="151" t="s">
        <v>234</v>
      </c>
      <c r="H1" s="151" t="s">
        <v>235</v>
      </c>
      <c r="I1" s="151" t="s">
        <v>236</v>
      </c>
    </row>
    <row r="2" spans="1:10" ht="15" thickBot="1"/>
    <row r="3" spans="1:10" ht="19" thickBot="1">
      <c r="A3" s="10">
        <v>1</v>
      </c>
      <c r="B3" s="92" t="str">
        <f>+'Resultados Intermedios'!B3</f>
        <v>Leyes y códigos de ética</v>
      </c>
      <c r="C3" s="82"/>
      <c r="D3" s="138"/>
      <c r="E3" s="10"/>
      <c r="F3" s="92"/>
      <c r="G3" s="143"/>
      <c r="H3" s="11"/>
      <c r="I3" s="92"/>
    </row>
    <row r="4" spans="1:10" ht="26.5" thickBot="1">
      <c r="A4" s="23">
        <f>'Formulario de entrada'!A2</f>
        <v>1.1000000000000001</v>
      </c>
      <c r="B4" s="72" t="str">
        <f>'Formulario de entrada'!B2</f>
        <v>Identidad católica: la organización se identifica como un organismo caritativo católico, sigue la doctrina social católica y observa el derecho canónico</v>
      </c>
      <c r="C4" s="8" t="s">
        <v>251</v>
      </c>
      <c r="D4" s="139"/>
      <c r="E4" s="144"/>
      <c r="F4" s="145"/>
      <c r="G4" s="145"/>
      <c r="H4" s="145"/>
      <c r="I4" s="72"/>
    </row>
    <row r="5" spans="1:10" ht="26.5" thickBot="1">
      <c r="A5" s="2" t="str">
        <f>'Formulario de entrada'!A3</f>
        <v>1.1.1</v>
      </c>
      <c r="B5" s="93" t="str">
        <f>'Formulario de entrada'!B3</f>
        <v>La misión de servir, acompañar y defender a los pobres, promoviendo la caridad y la justicia social, guía el trabajo de la organización.</v>
      </c>
      <c r="C5" s="153">
        <f>'Formulario de entrada'!C3</f>
        <v>0</v>
      </c>
      <c r="D5" s="149"/>
      <c r="E5" s="146"/>
      <c r="F5" s="147"/>
      <c r="G5" s="148">
        <f>E5*F5</f>
        <v>0</v>
      </c>
      <c r="H5" s="150"/>
      <c r="I5" s="154"/>
      <c r="J5" s="159"/>
    </row>
    <row r="6" spans="1:10" ht="26.5" thickBot="1">
      <c r="A6" s="2" t="str">
        <f>'Formulario de entrada'!A4</f>
        <v>1.1.2</v>
      </c>
      <c r="B6" s="91" t="str">
        <f>'Formulario de entrada'!B4</f>
        <v>Los cánones aplicables del derecho canónico sirven de referencia al propósito, la estructura y el funcionamiento de la organización.</v>
      </c>
      <c r="C6" s="153">
        <f>'Formulario de entrada'!C4</f>
        <v>0</v>
      </c>
      <c r="D6" s="149"/>
      <c r="E6" s="146"/>
      <c r="F6" s="147"/>
      <c r="G6" s="148">
        <f>E6*F6</f>
        <v>0</v>
      </c>
      <c r="H6" s="150"/>
      <c r="I6" s="155"/>
    </row>
    <row r="7" spans="1:10" ht="26.5" thickBot="1">
      <c r="A7" s="1">
        <f>'Formulario de entrada'!A5</f>
        <v>1.2</v>
      </c>
      <c r="B7" s="71" t="str">
        <f>'Formulario de entrada'!B5</f>
        <v>Legislación local: la organización actúa de acuerdo con las leyes y requisitos legales aplicables en el país donde esté registrada</v>
      </c>
      <c r="C7" s="8" t="str">
        <f>+C4</f>
        <v>Puntuación</v>
      </c>
      <c r="D7" s="139"/>
      <c r="E7" s="144"/>
      <c r="F7" s="145"/>
      <c r="G7" s="145"/>
      <c r="H7" s="145"/>
      <c r="I7" s="72"/>
    </row>
    <row r="8" spans="1:10" ht="26.5" thickBot="1">
      <c r="A8" s="2" t="str">
        <f>'Formulario de entrada'!A6</f>
        <v>1.2.1</v>
      </c>
      <c r="B8" s="93" t="str">
        <f>'Formulario de entrada'!B6</f>
        <v>Los derechos humanos y las convenciones internacionales relacionadas sirven como referencia en los documentos fundamentales de la organización.</v>
      </c>
      <c r="C8" s="153">
        <f>'Formulario de entrada'!C6</f>
        <v>0</v>
      </c>
      <c r="D8" s="149"/>
      <c r="E8" s="146"/>
      <c r="F8" s="147"/>
      <c r="G8" s="148">
        <f t="shared" ref="G8:G9" si="0">E8*F8</f>
        <v>0</v>
      </c>
      <c r="H8" s="150"/>
      <c r="I8" s="154"/>
    </row>
    <row r="9" spans="1:10" ht="26.5" thickBot="1">
      <c r="A9" s="2" t="str">
        <f>'Formulario de entrada'!A7</f>
        <v>1.2.2</v>
      </c>
      <c r="B9" s="91" t="str">
        <f>'Formulario de entrada'!B7</f>
        <v>La organización está registrada oficial y legalmente y cumple con todas las leyes y requisitos legales aplicables.</v>
      </c>
      <c r="C9" s="153">
        <f>'Formulario de entrada'!C7</f>
        <v>0</v>
      </c>
      <c r="D9" s="149"/>
      <c r="E9" s="146"/>
      <c r="F9" s="147"/>
      <c r="G9" s="148">
        <f t="shared" si="0"/>
        <v>0</v>
      </c>
      <c r="H9" s="150"/>
      <c r="I9" s="155"/>
    </row>
    <row r="10" spans="1:10" ht="26.5" thickBot="1">
      <c r="A10" s="1">
        <f>'Formulario de entrada'!A8</f>
        <v>1.3</v>
      </c>
      <c r="B10" s="71" t="str">
        <f>'Formulario de entrada'!B8</f>
        <v>Ética y conducta del personal: la organización respeta el Código de ética y al Código de conducta para el personal de Caritas Internationalis</v>
      </c>
      <c r="C10" s="8" t="str">
        <f>+C7</f>
        <v>Puntuación</v>
      </c>
      <c r="D10" s="139"/>
      <c r="E10" s="144"/>
      <c r="F10" s="145"/>
      <c r="G10" s="145"/>
      <c r="H10" s="145"/>
      <c r="I10" s="72"/>
    </row>
    <row r="11" spans="1:10" ht="26.5" thickBot="1">
      <c r="A11" s="2" t="str">
        <f>'Formulario de entrada'!A9</f>
        <v>1.3.1</v>
      </c>
      <c r="B11" s="130" t="str">
        <f>'Formulario de entrada'!B9</f>
        <v xml:space="preserve">Existen y se aplican códigos de ética y conducta para el personal, que son iguales a o coherentes con los de Caritas Internationalis. </v>
      </c>
      <c r="C11" s="153">
        <f>'Formulario de entrada'!C9</f>
        <v>0</v>
      </c>
      <c r="D11" s="149"/>
      <c r="E11" s="146"/>
      <c r="F11" s="147"/>
      <c r="G11" s="148">
        <f t="shared" ref="G11:G13" si="1">E11*F11</f>
        <v>0</v>
      </c>
      <c r="H11" s="150"/>
      <c r="I11" s="156"/>
    </row>
    <row r="12" spans="1:10" ht="26.5" thickBot="1">
      <c r="A12" s="2" t="str">
        <f>'Formulario de entrada'!A10</f>
        <v>1.3.2</v>
      </c>
      <c r="B12" s="129" t="str">
        <f>'Formulario de entrada'!B10</f>
        <v>El liderazgo de la organización se compromete con los principios de igualdad y diversidad y garantiza que estén integrados en todos los niveles.</v>
      </c>
      <c r="C12" s="153">
        <f>'Formulario de entrada'!C10</f>
        <v>0</v>
      </c>
      <c r="D12" s="149"/>
      <c r="E12" s="146"/>
      <c r="F12" s="147"/>
      <c r="G12" s="148">
        <f t="shared" si="1"/>
        <v>0</v>
      </c>
      <c r="H12" s="150"/>
      <c r="I12" s="157"/>
    </row>
    <row r="13" spans="1:10" ht="15" thickBot="1">
      <c r="A13" s="2" t="str">
        <f>'Formulario de entrada'!A11</f>
        <v>1.3.3</v>
      </c>
      <c r="B13" s="129" t="str">
        <f>'Formulario de entrada'!B11</f>
        <v xml:space="preserve">Existe y se aplica una política para prevenir el conflicto de intereses en todos los niveles. </v>
      </c>
      <c r="C13" s="153">
        <f>'Formulario de entrada'!C11</f>
        <v>0</v>
      </c>
      <c r="D13" s="149"/>
      <c r="E13" s="146"/>
      <c r="F13" s="147"/>
      <c r="G13" s="148">
        <f t="shared" si="1"/>
        <v>0</v>
      </c>
      <c r="H13" s="150"/>
      <c r="I13" s="157"/>
    </row>
    <row r="14" spans="1:10" ht="26.5" thickBot="1">
      <c r="A14" s="1">
        <f>'Formulario de entrada'!A12</f>
        <v>1.4</v>
      </c>
      <c r="B14" s="71" t="str">
        <f>'Formulario de entrada'!B12</f>
        <v>Ética humanitaria: la organización está obligada a observar los estándares y principios humanitarios internacionales</v>
      </c>
      <c r="C14" s="8" t="str">
        <f>+C10</f>
        <v>Puntuación</v>
      </c>
      <c r="D14" s="139"/>
      <c r="E14" s="144"/>
      <c r="F14" s="145"/>
      <c r="G14" s="145"/>
      <c r="H14" s="145"/>
      <c r="I14" s="72"/>
    </row>
    <row r="15" spans="1:10" ht="15" thickBot="1">
      <c r="A15" s="2" t="str">
        <f>'Formulario de entrada'!A13</f>
        <v>1.4.1</v>
      </c>
      <c r="B15" s="130" t="str">
        <f>'Formulario de entrada'!B13</f>
        <v>Los estándares y principios humanitarios internacionales se conocen y aplican de manera adecuada.</v>
      </c>
      <c r="C15" s="153">
        <f>'Formulario de entrada'!C13</f>
        <v>0</v>
      </c>
      <c r="D15" s="149"/>
      <c r="E15" s="146"/>
      <c r="F15" s="147"/>
      <c r="G15" s="148">
        <f>E15*F15</f>
        <v>0</v>
      </c>
      <c r="H15" s="150"/>
      <c r="I15" s="156"/>
    </row>
    <row r="16" spans="1:10" ht="26.5" thickBot="1">
      <c r="A16" s="23">
        <f>'Formulario de entrada'!A14</f>
        <v>1.5</v>
      </c>
      <c r="B16" s="72" t="str">
        <f>'Formulario de entrada'!B14</f>
        <v>Ética medioambiental: la organización garantiza que los recursos naturales se utilicen de manera inteligente, se minimicen los residuos y los proyectos sean respetuosos con el medio ambiente</v>
      </c>
      <c r="C16" s="8" t="str">
        <f>+C14</f>
        <v>Puntuación</v>
      </c>
      <c r="D16" s="139"/>
      <c r="E16" s="144"/>
      <c r="F16" s="145"/>
      <c r="G16" s="145"/>
      <c r="H16" s="145"/>
      <c r="I16" s="72"/>
    </row>
    <row r="17" spans="1:9" ht="26.5" thickBot="1">
      <c r="A17" s="2" t="str">
        <f>'Formulario de entrada'!A15</f>
        <v>1.5.1</v>
      </c>
      <c r="B17" s="130" t="str">
        <f>'Formulario de entrada'!B15</f>
        <v>Las Directrices de CI sobre Justicia Medioambiental (2005) y la inspiración de Laudato Si están integradas en las políticas y se aplican en la práctica, incluso en los programas.</v>
      </c>
      <c r="C17" s="153">
        <f>'Formulario de entrada'!C15</f>
        <v>0</v>
      </c>
      <c r="D17" s="149"/>
      <c r="E17" s="146"/>
      <c r="F17" s="147"/>
      <c r="G17" s="148">
        <f>E17*F17</f>
        <v>0</v>
      </c>
      <c r="H17" s="150"/>
      <c r="I17" s="156"/>
    </row>
    <row r="18" spans="1:9" ht="26.5" thickBot="1">
      <c r="A18" s="1">
        <f>'Formulario de entrada'!A16</f>
        <v>1.6</v>
      </c>
      <c r="B18" s="71" t="str">
        <f>'Formulario de entrada'!B16</f>
        <v>Principios de la cooperación: la organización observa los principios de la cooperación fraterna de CI</v>
      </c>
      <c r="C18" s="8" t="str">
        <f>+C16</f>
        <v>Puntuación</v>
      </c>
      <c r="D18" s="139"/>
      <c r="E18" s="144"/>
      <c r="F18" s="145"/>
      <c r="G18" s="145"/>
      <c r="H18" s="145"/>
      <c r="I18" s="72"/>
    </row>
    <row r="19" spans="1:9" ht="15" thickBot="1">
      <c r="A19" s="2" t="str">
        <f>'Formulario de entrada'!A17</f>
        <v>1.6.1</v>
      </c>
      <c r="B19" s="93" t="str">
        <f>'Formulario de entrada'!B17</f>
        <v>Los Principios de la cooperación fraterna de CI guían las relaciones entre las organizaciones Caritas.</v>
      </c>
      <c r="C19" s="153">
        <f>'Formulario de entrada'!C17</f>
        <v>0</v>
      </c>
      <c r="D19" s="149"/>
      <c r="E19" s="146"/>
      <c r="F19" s="147"/>
      <c r="G19" s="148">
        <f t="shared" ref="G19:G20" si="2">E19*F19</f>
        <v>0</v>
      </c>
      <c r="H19" s="150"/>
      <c r="I19" s="154"/>
    </row>
    <row r="20" spans="1:9" ht="15" thickBot="1">
      <c r="A20" s="2" t="str">
        <f>'Formulario de entrada'!A18</f>
        <v>1.6.2</v>
      </c>
      <c r="B20" s="91" t="str">
        <f>'Formulario de entrada'!B18</f>
        <v>La organización proporciona coordinación, acompañamiento y apoyo a sus estructuras diocesanas.</v>
      </c>
      <c r="C20" s="153">
        <f>'Formulario de entrada'!C18</f>
        <v>0</v>
      </c>
      <c r="D20" s="149"/>
      <c r="E20" s="146"/>
      <c r="F20" s="147"/>
      <c r="G20" s="148">
        <f t="shared" si="2"/>
        <v>0</v>
      </c>
      <c r="H20" s="150"/>
      <c r="I20" s="155"/>
    </row>
    <row r="21" spans="1:9" ht="39.5" thickBot="1">
      <c r="A21" s="1">
        <f>'Formulario de entrada'!A19</f>
        <v>1.7</v>
      </c>
      <c r="B21" s="71" t="str">
        <f>'Formulario de entrada'!B19</f>
        <v>Procedimiento de reclamaciones: la organización cuenta con un mecanismo adecuado y seguro para la tramitación de reclamaciones, que se comunica de manera formal y pública como una manera de facilitar observaciones</v>
      </c>
      <c r="C21" s="8" t="str">
        <f>+C18</f>
        <v>Puntuación</v>
      </c>
      <c r="D21" s="139"/>
      <c r="E21" s="144"/>
      <c r="F21" s="145"/>
      <c r="G21" s="145"/>
      <c r="H21" s="145"/>
      <c r="I21" s="72"/>
    </row>
    <row r="22" spans="1:9" ht="26.5" thickBot="1">
      <c r="A22" s="2" t="str">
        <f>'Formulario de entrada'!A20</f>
        <v>1.7.1</v>
      </c>
      <c r="B22" s="130" t="str">
        <f>'Formulario de entrada'!B20</f>
        <v>Se han establecido y aplicado procedimientos oficiales y apropiados para la tramitación de reclamaciones para el personal, participantes en los programas y otras partes interesadas.</v>
      </c>
      <c r="C22" s="153">
        <f>'Formulario de entrada'!C20</f>
        <v>0</v>
      </c>
      <c r="D22" s="149"/>
      <c r="E22" s="146"/>
      <c r="F22" s="147"/>
      <c r="G22" s="148">
        <f t="shared" ref="G22:G23" si="3">E22*F22</f>
        <v>0</v>
      </c>
      <c r="H22" s="150"/>
      <c r="I22" s="156"/>
    </row>
    <row r="23" spans="1:9" ht="26.5" thickBot="1">
      <c r="A23" s="2" t="str">
        <f>'Formulario de entrada'!A21</f>
        <v>1.7.2</v>
      </c>
      <c r="B23" s="91" t="str">
        <f>'Formulario de entrada'!B21</f>
        <v>La organización tiene una política documentada y aplicada (si hubiera casos) en materia de denuncia de irregularidades que establece el compromiso de proteger de las represalias a los denunciantes.</v>
      </c>
      <c r="C23" s="153">
        <f>'Formulario de entrada'!C21</f>
        <v>0</v>
      </c>
      <c r="D23" s="149"/>
      <c r="E23" s="146"/>
      <c r="F23" s="147"/>
      <c r="G23" s="148">
        <f t="shared" si="3"/>
        <v>0</v>
      </c>
      <c r="H23" s="150"/>
      <c r="I23" s="155"/>
    </row>
    <row r="24" spans="1:9" ht="26.5" thickBot="1">
      <c r="A24" s="1">
        <f>'Formulario de entrada'!A22</f>
        <v>1.8</v>
      </c>
      <c r="B24" s="131" t="str">
        <f>'Formulario de entrada'!B22</f>
        <v>Nivel de implementación: la organización anima a las Caritas diocesanas a observar estos Estándares de Gestión</v>
      </c>
      <c r="C24" s="8" t="str">
        <f>+C21</f>
        <v>Puntuación</v>
      </c>
      <c r="D24" s="139"/>
      <c r="E24" s="144"/>
      <c r="F24" s="145"/>
      <c r="G24" s="145"/>
      <c r="H24" s="145"/>
      <c r="I24" s="72"/>
    </row>
    <row r="25" spans="1:9" ht="15" thickBot="1">
      <c r="A25" s="2" t="str">
        <f>'Formulario de entrada'!A23</f>
        <v>1.8.1</v>
      </c>
      <c r="B25" s="91" t="str">
        <f>'Formulario de entrada'!B23</f>
        <v>La organización invita y anima a las Caritas diocesanas a implementar los EG de CI.</v>
      </c>
      <c r="C25" s="153">
        <f>'Formulario de entrada'!C23</f>
        <v>0</v>
      </c>
      <c r="D25" s="149"/>
      <c r="E25" s="146"/>
      <c r="F25" s="147"/>
      <c r="G25" s="148">
        <f>E25*F25</f>
        <v>0</v>
      </c>
      <c r="H25" s="150"/>
      <c r="I25" s="155"/>
    </row>
    <row r="26" spans="1:9" ht="19" thickBot="1">
      <c r="A26" s="10">
        <v>2</v>
      </c>
      <c r="B26" s="92" t="str">
        <f>+'Resultados Intermedios'!B26</f>
        <v>Gobernanza y organización</v>
      </c>
      <c r="C26" s="82"/>
      <c r="D26" s="138"/>
      <c r="E26" s="10"/>
      <c r="F26" s="92"/>
      <c r="G26" s="143"/>
      <c r="H26" s="11"/>
      <c r="I26" s="92"/>
    </row>
    <row r="27" spans="1:9" ht="26.5" thickBot="1">
      <c r="A27" s="23">
        <f>'Formulario de entrada'!A25</f>
        <v>2.1</v>
      </c>
      <c r="B27" s="72" t="str">
        <f>'Formulario de entrada'!B25</f>
        <v>Constitución: la organización cuenta con documentos pertinentes a su constitución que hacen referencia a los valores de Caritas</v>
      </c>
      <c r="C27" s="8" t="str">
        <f>+C24</f>
        <v>Puntuación</v>
      </c>
      <c r="D27" s="139"/>
      <c r="E27" s="144"/>
      <c r="F27" s="145"/>
      <c r="G27" s="145"/>
      <c r="H27" s="145"/>
      <c r="I27" s="72"/>
    </row>
    <row r="28" spans="1:9" ht="15" thickBot="1">
      <c r="A28" s="2" t="str">
        <f>'Formulario de entrada'!A26</f>
        <v>2.1.1</v>
      </c>
      <c r="B28" s="93" t="str">
        <f>'Formulario de entrada'!B26</f>
        <v>Los documentos constitucionales están en armonía con los estatutos de Caritas Internationalis.</v>
      </c>
      <c r="C28" s="153">
        <f>'Formulario de entrada'!C26</f>
        <v>0</v>
      </c>
      <c r="D28" s="149"/>
      <c r="E28" s="146"/>
      <c r="F28" s="147"/>
      <c r="G28" s="148">
        <f>E28*F28</f>
        <v>0</v>
      </c>
      <c r="H28" s="150"/>
      <c r="I28" s="154"/>
    </row>
    <row r="29" spans="1:9" ht="26.5" thickBot="1">
      <c r="A29" s="23">
        <f>'Formulario de entrada'!A27</f>
        <v>2.2000000000000002</v>
      </c>
      <c r="B29" s="72" t="str">
        <f>'Formulario de entrada'!B27</f>
        <v>Estructuras directivas: el rol y las responsabilidades de los órganos de gobernanza están claramente definidos</v>
      </c>
      <c r="C29" s="8" t="str">
        <f>+C27</f>
        <v>Puntuación</v>
      </c>
      <c r="D29" s="139"/>
      <c r="E29" s="144"/>
      <c r="F29" s="145"/>
      <c r="G29" s="145"/>
      <c r="H29" s="145"/>
      <c r="I29" s="72"/>
    </row>
    <row r="30" spans="1:9" ht="39.5" thickBot="1">
      <c r="A30" s="2" t="str">
        <f>'Formulario de entrada'!A28</f>
        <v>2.2.1</v>
      </c>
      <c r="B30" s="93" t="str">
        <f>'Formulario de entrada'!B28</f>
        <v>Los fines, la estructura y los procedimientos de toma de decisiones de los órganos de gobernanza y su papel en el nombramiento de los directivos concuerdan con los requisitos estatutarios de la organización.</v>
      </c>
      <c r="C30" s="153">
        <f>'Formulario de entrada'!C28</f>
        <v>0</v>
      </c>
      <c r="D30" s="149"/>
      <c r="E30" s="146"/>
      <c r="F30" s="147"/>
      <c r="G30" s="148">
        <f t="shared" ref="G30:G32" si="4">E30*F30</f>
        <v>0</v>
      </c>
      <c r="H30" s="150"/>
      <c r="I30" s="154"/>
    </row>
    <row r="31" spans="1:9" ht="39.5" thickBot="1">
      <c r="A31" s="2" t="str">
        <f>'Formulario de entrada'!A29</f>
        <v>2.2.2</v>
      </c>
      <c r="B31" s="91" t="str">
        <f>'Formulario de entrada'!B29</f>
        <v>Los órganos de gobernanza están compuestos por miembros que tienen campos de experiencia relevantes, uno de los cuales es el Tesorero, que posee conocimientos y experiencia en ámbito financiero.</v>
      </c>
      <c r="C31" s="153">
        <f>'Formulario de entrada'!C29</f>
        <v>0</v>
      </c>
      <c r="D31" s="149"/>
      <c r="E31" s="146"/>
      <c r="F31" s="147"/>
      <c r="G31" s="148">
        <f t="shared" si="4"/>
        <v>0</v>
      </c>
      <c r="H31" s="150"/>
      <c r="I31" s="155"/>
    </row>
    <row r="32" spans="1:9" ht="26.5" thickBot="1">
      <c r="A32" s="2" t="str">
        <f>'Formulario de entrada'!A30</f>
        <v>2.2.3</v>
      </c>
      <c r="B32" s="91" t="str">
        <f>'Formulario de entrada'!B30</f>
        <v>Se asegura que haya una comunicación regular entre la gobernanza y a) la Conferencia Episcopal o su(s) delegado(s) oficial(es) y b) el personal</v>
      </c>
      <c r="C32" s="153">
        <f>'Formulario de entrada'!C30</f>
        <v>0</v>
      </c>
      <c r="D32" s="149"/>
      <c r="E32" s="146"/>
      <c r="F32" s="147"/>
      <c r="G32" s="148">
        <f t="shared" si="4"/>
        <v>0</v>
      </c>
      <c r="H32" s="150"/>
      <c r="I32" s="155"/>
    </row>
    <row r="33" spans="1:9" ht="39.5" thickBot="1">
      <c r="A33" s="1">
        <f>'Formulario de entrada'!A31</f>
        <v>2.2999999999999998</v>
      </c>
      <c r="B33" s="71" t="str">
        <f>'Formulario de entrada'!B31</f>
        <v>Liderazgo y administración general: el liderazgo ejecutivo fomenta una implementación efectiva y eficaz, según la visión y misión de la organización, y desarrolla nuevas visiones y estrategias, según lo requieran las circunstancias y/o oportunidades cambiantes</v>
      </c>
      <c r="C33" s="8" t="str">
        <f>+C29</f>
        <v>Puntuación</v>
      </c>
      <c r="D33" s="139"/>
      <c r="E33" s="144"/>
      <c r="F33" s="145"/>
      <c r="G33" s="145"/>
      <c r="H33" s="145"/>
      <c r="I33" s="72"/>
    </row>
    <row r="34" spans="1:9" ht="26.5" thickBot="1">
      <c r="A34" s="2" t="str">
        <f>'Formulario de entrada'!A32</f>
        <v>2.3.1</v>
      </c>
      <c r="B34" s="93" t="str">
        <f>'Formulario de entrada'!B32</f>
        <v>La dirección ejecutiva informa regularmente a los órganos de gobernanza sobre su estrategia, planes, presupuestos y aplicación operativa.</v>
      </c>
      <c r="C34" s="153">
        <f>'Formulario de entrada'!C32</f>
        <v>0</v>
      </c>
      <c r="D34" s="149"/>
      <c r="E34" s="146"/>
      <c r="F34" s="147"/>
      <c r="G34" s="148">
        <f t="shared" ref="G34:G35" si="5">E34*F34</f>
        <v>0</v>
      </c>
      <c r="H34" s="150"/>
      <c r="I34" s="154"/>
    </row>
    <row r="35" spans="1:9" ht="26.5" thickBot="1">
      <c r="A35" s="2" t="str">
        <f>'Formulario de entrada'!A33</f>
        <v>2.3.2</v>
      </c>
      <c r="B35" s="91" t="str">
        <f>'Formulario de entrada'!B33</f>
        <v>La dirección ejecutiva actúa de forma consultiva en su toma de decisiones, se reúne regularmente, documenta sus decisiones clave y las comunica a las partes interesadas relevantes.</v>
      </c>
      <c r="C35" s="153">
        <f>'Formulario de entrada'!C33</f>
        <v>0</v>
      </c>
      <c r="D35" s="149"/>
      <c r="E35" s="146"/>
      <c r="F35" s="147"/>
      <c r="G35" s="148">
        <f t="shared" si="5"/>
        <v>0</v>
      </c>
      <c r="H35" s="150"/>
      <c r="I35" s="155"/>
    </row>
    <row r="36" spans="1:9" ht="26.5" thickBot="1">
      <c r="A36" s="1">
        <f>'Formulario de entrada'!A34</f>
        <v>2.4</v>
      </c>
      <c r="B36" s="71" t="str">
        <f>'Formulario de entrada'!B34</f>
        <v>Gestión de recursos humanos: la organización administra sus recursos humanos según lo estipulado en el reglamento y procedimientos que conoce todo el personal</v>
      </c>
      <c r="C36" s="8" t="str">
        <f>+C33</f>
        <v>Puntuación</v>
      </c>
      <c r="D36" s="139"/>
      <c r="E36" s="144"/>
      <c r="F36" s="145"/>
      <c r="G36" s="145"/>
      <c r="H36" s="145"/>
      <c r="I36" s="72"/>
    </row>
    <row r="37" spans="1:9" ht="15" thickBot="1">
      <c r="A37" s="2" t="str">
        <f>'Formulario de entrada'!A35</f>
        <v>2.4.1</v>
      </c>
      <c r="B37" s="93" t="str">
        <f>'Formulario de entrada'!B35</f>
        <v>La dirección ejecutiva garantiza que el organigrama esté actualizado y sea accesible.</v>
      </c>
      <c r="C37" s="153">
        <f>'Formulario de entrada'!C35</f>
        <v>0</v>
      </c>
      <c r="D37" s="149"/>
      <c r="E37" s="146"/>
      <c r="F37" s="147"/>
      <c r="G37" s="148">
        <f t="shared" ref="G37:G46" si="6">E37*F37</f>
        <v>0</v>
      </c>
      <c r="H37" s="150"/>
      <c r="I37" s="154"/>
    </row>
    <row r="38" spans="1:9" ht="26.5" thickBot="1">
      <c r="A38" s="2" t="str">
        <f>'Formulario de entrada'!A36</f>
        <v>2.4.2</v>
      </c>
      <c r="B38" s="91" t="str">
        <f>'Formulario de entrada'!B36</f>
        <v>Las descripciones de los puestos y los niveles de referencia están claramente definidos y son vigentes para todo el personal, incluyendo a la dirección ejecutiva.</v>
      </c>
      <c r="C38" s="153">
        <f>'Formulario de entrada'!C36</f>
        <v>0</v>
      </c>
      <c r="D38" s="149"/>
      <c r="E38" s="146"/>
      <c r="F38" s="147"/>
      <c r="G38" s="148">
        <f t="shared" si="6"/>
        <v>0</v>
      </c>
      <c r="H38" s="150"/>
      <c r="I38" s="155"/>
    </row>
    <row r="39" spans="1:9" ht="26.5" thickBot="1">
      <c r="A39" s="2" t="str">
        <f>'Formulario de entrada'!A37</f>
        <v>2.4.3</v>
      </c>
      <c r="B39" s="91" t="str">
        <f>'Formulario de entrada'!B37</f>
        <v>Los sistemas de contratación y recursos humanos de la organización son inclusivos, justos, coherentes, transparentes y en línea con los estándares mínimos internacionales respecto a la salvaguardia.</v>
      </c>
      <c r="C39" s="153">
        <f>'Formulario de entrada'!C37</f>
        <v>0</v>
      </c>
      <c r="D39" s="149"/>
      <c r="E39" s="146"/>
      <c r="F39" s="147"/>
      <c r="G39" s="148">
        <f t="shared" si="6"/>
        <v>0</v>
      </c>
      <c r="H39" s="150"/>
      <c r="I39" s="155"/>
    </row>
    <row r="40" spans="1:9" ht="26.5" thickBot="1">
      <c r="A40" s="70" t="str">
        <f>'Formulario de entrada'!A38</f>
        <v>2.4.4</v>
      </c>
      <c r="B40" s="129" t="str">
        <f>'Formulario de entrada'!B38</f>
        <v>Las politicas y los procedimientos sobre el personal respetan la dignidad humana y promueven la equidad. Son justos, transparentes, no discriminatorios y cumplen con las leyes laborales locales.</v>
      </c>
      <c r="C40" s="153">
        <f>'Formulario de entrada'!C38</f>
        <v>0</v>
      </c>
      <c r="D40" s="149"/>
      <c r="E40" s="146"/>
      <c r="F40" s="147"/>
      <c r="G40" s="148">
        <f t="shared" si="6"/>
        <v>0</v>
      </c>
      <c r="H40" s="150"/>
      <c r="I40" s="157"/>
    </row>
    <row r="41" spans="1:9" ht="26.5" thickBot="1">
      <c r="A41" s="2" t="str">
        <f>'Formulario de entrada'!A39</f>
        <v>2.4.5</v>
      </c>
      <c r="B41" s="129" t="str">
        <f>'Formulario de entrada'!B39</f>
        <v>El personal conoce la visión, el mandato, las políticas y los procedimientos de la organización y se atiene a ellos.</v>
      </c>
      <c r="C41" s="153">
        <f>'Formulario de entrada'!C39</f>
        <v>0</v>
      </c>
      <c r="D41" s="149"/>
      <c r="E41" s="146"/>
      <c r="F41" s="147"/>
      <c r="G41" s="148">
        <f t="shared" si="6"/>
        <v>0</v>
      </c>
      <c r="H41" s="150"/>
      <c r="I41" s="157"/>
    </row>
    <row r="42" spans="1:9" ht="26.5" thickBot="1">
      <c r="A42" s="2" t="str">
        <f>'Formulario de entrada'!A40</f>
        <v>2.4.6</v>
      </c>
      <c r="B42" s="91" t="str">
        <f>'Formulario de entrada'!B40</f>
        <v>La organización cuenta con un mecanismo que determina salarios y beneficios del personal, que se implementa a través de contratos de trabajo de acuerdo con las leyes laborales locales.</v>
      </c>
      <c r="C42" s="153">
        <f>'Formulario de entrada'!C40</f>
        <v>0</v>
      </c>
      <c r="D42" s="149"/>
      <c r="E42" s="146"/>
      <c r="F42" s="147"/>
      <c r="G42" s="148">
        <f t="shared" si="6"/>
        <v>0</v>
      </c>
      <c r="H42" s="150"/>
      <c r="I42" s="155"/>
    </row>
    <row r="43" spans="1:9" ht="26.5" thickBot="1">
      <c r="A43" s="2" t="str">
        <f>'Formulario de entrada'!A41</f>
        <v>2.4.7</v>
      </c>
      <c r="B43" s="91" t="str">
        <f>'Formulario de entrada'!B41</f>
        <v>El personal trabaja según objetivos claros de rendimiento, tiene reuniones periódicas de evaluación y recibe el apoyo y desarrollo adecuados al cumplimiento de sus funciones.</v>
      </c>
      <c r="C43" s="153">
        <f>'Formulario de entrada'!C41</f>
        <v>0</v>
      </c>
      <c r="D43" s="149"/>
      <c r="E43" s="146"/>
      <c r="F43" s="147"/>
      <c r="G43" s="148">
        <f t="shared" si="6"/>
        <v>0</v>
      </c>
      <c r="H43" s="150"/>
      <c r="I43" s="155"/>
    </row>
    <row r="44" spans="1:9" ht="26.5" thickBot="1">
      <c r="A44" s="2" t="str">
        <f>'Formulario de entrada'!A42</f>
        <v>2.4.8</v>
      </c>
      <c r="B44" s="91" t="str">
        <f>'Formulario de entrada'!B42</f>
        <v>Las aspiraciones espirituales del personal se satisfacen a través de oportunidades y tiempo para la oración, la reflexión y la formación del corazón.</v>
      </c>
      <c r="C44" s="153">
        <f>'Formulario de entrada'!C42</f>
        <v>0</v>
      </c>
      <c r="D44" s="149"/>
      <c r="E44" s="146"/>
      <c r="F44" s="147"/>
      <c r="G44" s="148">
        <f t="shared" si="6"/>
        <v>0</v>
      </c>
      <c r="H44" s="150"/>
      <c r="I44" s="155"/>
    </row>
    <row r="45" spans="1:9" ht="26.5" thickBot="1">
      <c r="A45" s="2" t="str">
        <f>'Formulario de entrada'!A43</f>
        <v>2.4.9</v>
      </c>
      <c r="B45" s="91" t="str">
        <f>'Formulario de entrada'!B43</f>
        <v>La organización facilita orientación y formación sobre la identidad de Caritas a todo el personal y miembros de la gobernanza.</v>
      </c>
      <c r="C45" s="153">
        <f>'Formulario de entrada'!C43</f>
        <v>0</v>
      </c>
      <c r="D45" s="149"/>
      <c r="E45" s="146"/>
      <c r="F45" s="147"/>
      <c r="G45" s="148">
        <f t="shared" si="6"/>
        <v>0</v>
      </c>
      <c r="H45" s="150"/>
      <c r="I45" s="155"/>
    </row>
    <row r="46" spans="1:9" ht="26.5" thickBot="1">
      <c r="A46" s="2" t="str">
        <f>'Formulario de entrada'!A44</f>
        <v>2.4.10</v>
      </c>
      <c r="B46" s="129" t="str">
        <f>'Formulario de entrada'!B44</f>
        <v>Existe una política de seguridad que se respeta, así como protocolos y planes para el bienestar del personal y empleados externos.</v>
      </c>
      <c r="C46" s="153">
        <f>'Formulario de entrada'!C44</f>
        <v>0</v>
      </c>
      <c r="D46" s="149"/>
      <c r="E46" s="146"/>
      <c r="F46" s="147"/>
      <c r="G46" s="148">
        <f t="shared" si="6"/>
        <v>0</v>
      </c>
      <c r="H46" s="150"/>
      <c r="I46" s="157"/>
    </row>
    <row r="47" spans="1:9" ht="26.5" thickBot="1">
      <c r="A47" s="1">
        <f>'Formulario de entrada'!A45</f>
        <v>2.5</v>
      </c>
      <c r="B47" s="71" t="str">
        <f>'Formulario de entrada'!B45</f>
        <v>Plan estratégico: la organización tiene un plan estratégico actualizado, completo, realista y claro que reúne su visión, misión y objetivos específicos</v>
      </c>
      <c r="C47" s="8" t="str">
        <f>+C36</f>
        <v>Puntuación</v>
      </c>
      <c r="D47" s="139"/>
      <c r="E47" s="144"/>
      <c r="F47" s="145"/>
      <c r="G47" s="145"/>
      <c r="H47" s="145"/>
      <c r="I47" s="72"/>
    </row>
    <row r="48" spans="1:9" ht="26.5" thickBot="1">
      <c r="A48" s="2" t="str">
        <f>'Formulario de entrada'!A46</f>
        <v>2.5.1</v>
      </c>
      <c r="B48" s="93" t="str">
        <f>'Formulario de entrada'!B46</f>
        <v>El plan estratégico de la organización refleja su misión, se ha desarrollado de manera participativa y es sentido como propio. Se utiliza para la planificación operativa y la toma de decisiones.</v>
      </c>
      <c r="C48" s="153">
        <f>'Formulario de entrada'!C46</f>
        <v>0</v>
      </c>
      <c r="D48" s="149"/>
      <c r="E48" s="146"/>
      <c r="F48" s="147"/>
      <c r="G48" s="148">
        <f>E48*F48</f>
        <v>0</v>
      </c>
      <c r="H48" s="150"/>
      <c r="I48" s="154"/>
    </row>
    <row r="49" spans="1:9" ht="26.5" thickBot="1">
      <c r="A49" s="1">
        <f>'Formulario de entrada'!A47</f>
        <v>2.6</v>
      </c>
      <c r="B49" s="71" t="str">
        <f>'Formulario de entrada'!B47</f>
        <v>Estrategia de captación de fondos: la organización tiene un plan de captación de fondos actualizado periódicamente para la movilización de recursos nacionales e internacionales</v>
      </c>
      <c r="C49" s="8" t="str">
        <f>+C47</f>
        <v>Puntuación</v>
      </c>
      <c r="D49" s="139"/>
      <c r="E49" s="144"/>
      <c r="F49" s="145"/>
      <c r="G49" s="145"/>
      <c r="H49" s="145"/>
      <c r="I49" s="72"/>
    </row>
    <row r="50" spans="1:9" ht="26.5" thickBot="1">
      <c r="A50" s="2" t="str">
        <f>'Formulario de entrada'!A48</f>
        <v>2.6.1</v>
      </c>
      <c r="B50" s="93" t="str">
        <f>'Formulario de entrada'!B48</f>
        <v>La organización tiene e implementa una estrategia / plan de captación de fondos, que apunta a garantizar la sostenibilidad de la organización y busca la diversificación dentro y fuera de la red de CI.</v>
      </c>
      <c r="C50" s="153">
        <f>'Formulario de entrada'!C48</f>
        <v>0</v>
      </c>
      <c r="D50" s="149"/>
      <c r="E50" s="146"/>
      <c r="F50" s="147"/>
      <c r="G50" s="148">
        <f>E50*F50</f>
        <v>0</v>
      </c>
      <c r="H50" s="150"/>
      <c r="I50" s="154"/>
    </row>
    <row r="51" spans="1:9" ht="26.5" thickBot="1">
      <c r="A51" s="1">
        <f>'Formulario de entrada'!A49</f>
        <v>2.7</v>
      </c>
      <c r="B51" s="71" t="str">
        <f>'Formulario de entrada'!B49</f>
        <v>Gestión de riesgos: la organización evalúa de manera regular y meticulosa los riesgos internos y externos que pueden impedirle alcanzar sus objetivos. Existen medidas para reducir estos riesgos</v>
      </c>
      <c r="C51" s="8" t="str">
        <f>+C49</f>
        <v>Puntuación</v>
      </c>
      <c r="D51" s="139"/>
      <c r="E51" s="144"/>
      <c r="F51" s="145"/>
      <c r="G51" s="145"/>
      <c r="H51" s="145"/>
      <c r="I51" s="72"/>
    </row>
    <row r="52" spans="1:9" ht="39.5" thickBot="1">
      <c r="A52" s="2" t="str">
        <f>'Formulario de entrada'!A50</f>
        <v>2.7.1</v>
      </c>
      <c r="B52" s="130" t="str">
        <f>'Formulario de entrada'!B50</f>
        <v>Se han establecido mecanismos de gestión de riesgos para identificar, evaluar, priorizar y mitigar los riesgos internos y externos (incluyendo las catástrofes naturales, las provocadas por el hombre y la salvaguardia) y otras cuestiones emergentes.</v>
      </c>
      <c r="C52" s="153">
        <f>'Formulario de entrada'!C50</f>
        <v>0</v>
      </c>
      <c r="D52" s="149"/>
      <c r="E52" s="146"/>
      <c r="F52" s="147"/>
      <c r="G52" s="148">
        <f t="shared" ref="G52:G53" si="7">E52*F52</f>
        <v>0</v>
      </c>
      <c r="H52" s="150"/>
      <c r="I52" s="156"/>
    </row>
    <row r="53" spans="1:9" ht="26.5" thickBot="1">
      <c r="A53" s="70" t="str">
        <f>'Formulario de entrada'!A51</f>
        <v>2.7.2</v>
      </c>
      <c r="B53" s="91" t="str">
        <f>'Formulario de entrada'!B51</f>
        <v>Existe un seguro relevante para reducir el impacto de eventos imprevistos en las personas, los activos y la continuidad de las actividades.</v>
      </c>
      <c r="C53" s="153">
        <f>'Formulario de entrada'!C51</f>
        <v>0</v>
      </c>
      <c r="D53" s="149"/>
      <c r="E53" s="146"/>
      <c r="F53" s="147"/>
      <c r="G53" s="148">
        <f t="shared" si="7"/>
        <v>0</v>
      </c>
      <c r="H53" s="150"/>
      <c r="I53" s="155"/>
    </row>
    <row r="54" spans="1:9" ht="26.5" thickBot="1">
      <c r="A54" s="1">
        <f>'Formulario de entrada'!A52</f>
        <v>2.8</v>
      </c>
      <c r="B54" s="71" t="str">
        <f>'Formulario de entrada'!B52</f>
        <v>Aprendizaje institucional: la organización fomenta una cultura en la que el compartir experiencias alimenta la evolución de la organización.</v>
      </c>
      <c r="C54" s="8" t="str">
        <f>+C51</f>
        <v>Puntuación</v>
      </c>
      <c r="D54" s="139"/>
      <c r="E54" s="144"/>
      <c r="F54" s="145"/>
      <c r="G54" s="145"/>
      <c r="H54" s="145"/>
      <c r="I54" s="72"/>
    </row>
    <row r="55" spans="1:9" ht="26.5" thickBot="1">
      <c r="A55" s="2" t="str">
        <f>'Formulario de entrada'!A53</f>
        <v>2.8.1</v>
      </c>
      <c r="B55" s="130" t="str">
        <f>'Formulario de entrada'!B53</f>
        <v>El análisis de las evaluaciones, auditorías, revisiones, comentarios y reclamaciones se realiza con fines de aprendizaje y se comparte con las partes interesadas pertinentes.</v>
      </c>
      <c r="C55" s="153">
        <f>'Formulario de entrada'!C53</f>
        <v>0</v>
      </c>
      <c r="D55" s="149"/>
      <c r="E55" s="146"/>
      <c r="F55" s="147"/>
      <c r="G55" s="148">
        <f t="shared" ref="G55:G56" si="8">E55*F55</f>
        <v>0</v>
      </c>
      <c r="H55" s="150"/>
      <c r="I55" s="156"/>
    </row>
    <row r="56" spans="1:9" ht="26.5" thickBot="1">
      <c r="A56" s="2" t="str">
        <f>'Formulario de entrada'!A54</f>
        <v>2.8.2</v>
      </c>
      <c r="B56" s="91" t="str">
        <f>'Formulario de entrada'!B54</f>
        <v>Los conocimientos y la experiencia se comparten mediante la participación en redes sectoriales y temáticas, con el fin de mejorar la práctica e influir mejor en un cambio social positivo.</v>
      </c>
      <c r="C56" s="153">
        <f>'Formulario de entrada'!C54</f>
        <v>0</v>
      </c>
      <c r="D56" s="149"/>
      <c r="E56" s="146"/>
      <c r="F56" s="147"/>
      <c r="G56" s="148">
        <f t="shared" si="8"/>
        <v>0</v>
      </c>
      <c r="H56" s="150"/>
      <c r="I56" s="155"/>
    </row>
    <row r="57" spans="1:9" ht="19" thickBot="1">
      <c r="A57" s="10">
        <v>3</v>
      </c>
      <c r="B57" s="92" t="str">
        <f>+'Resultados Intermedios'!B57</f>
        <v>Rendición de cuentas en programas y finanzas</v>
      </c>
      <c r="C57" s="82"/>
      <c r="D57" s="138"/>
      <c r="E57" s="10"/>
      <c r="F57" s="92"/>
      <c r="G57" s="143"/>
      <c r="H57" s="11"/>
      <c r="I57" s="92"/>
    </row>
    <row r="58" spans="1:9" ht="39.5" thickBot="1">
      <c r="A58" s="1">
        <f>'Formulario de entrada'!A56</f>
        <v>3.1</v>
      </c>
      <c r="B58" s="71" t="str">
        <f>'Formulario de entrada'!B56</f>
        <v>Gestión de proyectos: la organización garantiza que todos los proyectos estén en línea con su visión y misión y se lleven a cabo de acuerdo con las necesidades, vulnerabilidades y capacidades de las comunidades locales.</v>
      </c>
      <c r="C58" s="8" t="str">
        <f>+C54</f>
        <v>Puntuación</v>
      </c>
      <c r="D58" s="139"/>
      <c r="E58" s="144"/>
      <c r="F58" s="145"/>
      <c r="G58" s="145"/>
      <c r="H58" s="145"/>
      <c r="I58" s="72"/>
    </row>
    <row r="59" spans="1:9" ht="26.5" thickBot="1">
      <c r="A59" s="2" t="str">
        <f>'Formulario de entrada'!A57</f>
        <v>3.1.1</v>
      </c>
      <c r="B59" s="93" t="str">
        <f>'Formulario de entrada'!B57</f>
        <v>La organización garantiza una selección adecuada y pertinente de asociados (contrapartes) y la supervisión de las relaciones con los mismos.</v>
      </c>
      <c r="C59" s="153">
        <f>'Formulario de entrada'!C57</f>
        <v>0</v>
      </c>
      <c r="D59" s="149"/>
      <c r="E59" s="146"/>
      <c r="F59" s="147"/>
      <c r="G59" s="148">
        <f t="shared" ref="G59:G63" si="9">E59*F59</f>
        <v>0</v>
      </c>
      <c r="H59" s="150"/>
      <c r="I59" s="154"/>
    </row>
    <row r="60" spans="1:9" ht="39.5" thickBot="1">
      <c r="A60" s="2" t="str">
        <f>'Formulario de entrada'!A58</f>
        <v>3.1.2</v>
      </c>
      <c r="B60" s="91" t="str">
        <f>'Formulario de entrada'!B58</f>
        <v>Los programas se diseñan para beneficiar a la comunidad local y promover la recuperación y el desarrollo. Son realistas y se basan en pruebas, y tienen en cuenta las necesidades, vulnerabilidades y capacidades de los diferentes grupos</v>
      </c>
      <c r="C60" s="153">
        <f>'Formulario de entrada'!C58</f>
        <v>0</v>
      </c>
      <c r="D60" s="149"/>
      <c r="E60" s="146"/>
      <c r="F60" s="147"/>
      <c r="G60" s="148">
        <f t="shared" si="9"/>
        <v>0</v>
      </c>
      <c r="H60" s="150"/>
      <c r="I60" s="155"/>
    </row>
    <row r="61" spans="1:9" ht="52.5" thickBot="1">
      <c r="A61" s="2" t="str">
        <f>'Formulario de entrada'!A59</f>
        <v>3.1.3</v>
      </c>
      <c r="B61" s="91" t="str">
        <f>'Formulario de entrada'!B59</f>
        <v>La organización garantiza que el contexto y las partes interesadas se analicen de forma sistemática, objetiva y constante, y que se pongan en marcha nuevas actividades. Esto incluye garantizar la oportuna puesta en marcha financiera, la planificación de la implementación de proyectos y la contratación de personal.</v>
      </c>
      <c r="C61" s="153">
        <f>'Formulario de entrada'!C59</f>
        <v>0</v>
      </c>
      <c r="D61" s="149"/>
      <c r="E61" s="146"/>
      <c r="F61" s="147"/>
      <c r="G61" s="148">
        <f t="shared" si="9"/>
        <v>0</v>
      </c>
      <c r="H61" s="150"/>
      <c r="I61" s="155"/>
    </row>
    <row r="62" spans="1:9" ht="26.5" thickBot="1">
      <c r="A62" s="2" t="str">
        <f>'Formulario de entrada'!A60</f>
        <v>3.1.4</v>
      </c>
      <c r="B62" s="91" t="str">
        <f>'Formulario de entrada'!B60</f>
        <v>Los proyectos se implementan con la participación activa de las comunidades, utilizando una planificación racional, el seguimiento de los resultados y rindiendo cuentas a las partes interesadas.</v>
      </c>
      <c r="C62" s="153">
        <f>'Formulario de entrada'!C60</f>
        <v>0</v>
      </c>
      <c r="D62" s="149"/>
      <c r="E62" s="146"/>
      <c r="F62" s="147"/>
      <c r="G62" s="148">
        <f t="shared" si="9"/>
        <v>0</v>
      </c>
      <c r="H62" s="150"/>
      <c r="I62" s="155"/>
    </row>
    <row r="63" spans="1:9" ht="26.5" thickBot="1">
      <c r="A63" s="2" t="str">
        <f>'Formulario de entrada'!A61</f>
        <v>3.1.5</v>
      </c>
      <c r="B63" s="91" t="str">
        <f>'Formulario de entrada'!B61</f>
        <v>El cierre del proyecto se realiza a tiempo, de manera responsable y rindiendo cuentas a todas las partes interesadas.</v>
      </c>
      <c r="C63" s="153">
        <f>'Formulario de entrada'!C61</f>
        <v>0</v>
      </c>
      <c r="D63" s="149"/>
      <c r="E63" s="146"/>
      <c r="F63" s="147"/>
      <c r="G63" s="148">
        <f t="shared" si="9"/>
        <v>0</v>
      </c>
      <c r="H63" s="150"/>
      <c r="I63" s="155"/>
    </row>
    <row r="64" spans="1:9" ht="26.5" thickBot="1">
      <c r="A64" s="2" t="str">
        <f>'Formulario de entrada'!A62</f>
        <v>3.1.6</v>
      </c>
      <c r="B64" s="91" t="str">
        <f>'Formulario de entrada'!B62</f>
        <v>Hay una participación activa e inclusiva de la comunidad en todas las etapas del ciclo de programas, que consolida y fortalece a la comunidad, sus estructuras, recursos y capacidades existentes.</v>
      </c>
      <c r="C64" s="153">
        <f>'Formulario de entrada'!C62</f>
        <v>0</v>
      </c>
      <c r="D64" s="149"/>
      <c r="E64" s="146"/>
      <c r="F64" s="147"/>
      <c r="G64" s="148">
        <f t="shared" ref="G64" si="10">E64*F64</f>
        <v>0</v>
      </c>
      <c r="H64" s="150"/>
      <c r="I64" s="155"/>
    </row>
    <row r="65" spans="1:9" ht="26.5" thickBot="1">
      <c r="A65" s="23">
        <f>'Formulario de entrada'!A63</f>
        <v>3.2</v>
      </c>
      <c r="B65" s="72" t="str">
        <f>'Formulario de entrada'!B63</f>
        <v>Calidad de los proyectos: la organización garantiza que todos los proyectos se realicen de acuerdo con normas técnicas apropiadas.</v>
      </c>
      <c r="C65" s="8" t="str">
        <f>+C58</f>
        <v>Puntuación</v>
      </c>
      <c r="D65" s="139"/>
      <c r="E65" s="144"/>
      <c r="F65" s="145"/>
      <c r="G65" s="145"/>
      <c r="H65" s="145"/>
      <c r="I65" s="72"/>
    </row>
    <row r="66" spans="1:9" ht="39.5" thickBot="1">
      <c r="A66" s="2" t="str">
        <f>'Formulario de entrada'!A64</f>
        <v>3.2.1</v>
      </c>
      <c r="B66" s="91" t="str">
        <f>'Formulario de entrada'!B64</f>
        <v>Existe un procedimiento estándar para asignar los costes directos e indirectos (incluyendo los de personal) a las actividades y buscar un acuerdo de asociados (contrapartes) para cubrir todos los gastos como parte de los contratos del proyecto.</v>
      </c>
      <c r="C66" s="153">
        <f>'Formulario de entrada'!C64</f>
        <v>0</v>
      </c>
      <c r="D66" s="149"/>
      <c r="E66" s="146"/>
      <c r="F66" s="147"/>
      <c r="G66" s="148">
        <f t="shared" ref="G66:G70" si="11">E66*F66</f>
        <v>0</v>
      </c>
      <c r="H66" s="150"/>
      <c r="I66" s="155"/>
    </row>
    <row r="67" spans="1:9" ht="15" thickBot="1">
      <c r="A67" s="2" t="str">
        <f>'Formulario de entrada'!A65</f>
        <v>3.2.2</v>
      </c>
      <c r="B67" s="129" t="str">
        <f>'Formulario de entrada'!B65</f>
        <v>Los presupuestos de los programas son realistas y regularmente monitoreados y controlados.</v>
      </c>
      <c r="C67" s="153">
        <f>'Formulario de entrada'!C65</f>
        <v>0</v>
      </c>
      <c r="D67" s="149"/>
      <c r="E67" s="146"/>
      <c r="F67" s="147"/>
      <c r="G67" s="148">
        <f t="shared" si="11"/>
        <v>0</v>
      </c>
      <c r="H67" s="150"/>
      <c r="I67" s="157"/>
    </row>
    <row r="68" spans="1:9" ht="26.5" thickBot="1">
      <c r="A68" s="2" t="str">
        <f>'Formulario de entrada'!A66</f>
        <v>3.2.3</v>
      </c>
      <c r="B68" s="91" t="str">
        <f>'Formulario de entrada'!B66</f>
        <v>Las herramientas / procedimientos contenidos en la Caja de herramientas de CI se utilizan al solicitar fondos para las Llamadas de Emergencia de CI.</v>
      </c>
      <c r="C68" s="153">
        <f>'Formulario de entrada'!C66</f>
        <v>0</v>
      </c>
      <c r="D68" s="149"/>
      <c r="E68" s="146"/>
      <c r="F68" s="147"/>
      <c r="G68" s="148">
        <f t="shared" si="11"/>
        <v>0</v>
      </c>
      <c r="H68" s="150"/>
      <c r="I68" s="155"/>
    </row>
    <row r="69" spans="1:9" ht="26.5" thickBot="1">
      <c r="A69" s="2" t="str">
        <f>'Formulario de entrada'!A67</f>
        <v>3.2.4</v>
      </c>
      <c r="B69" s="91" t="str">
        <f>'Formulario de entrada'!B67</f>
        <v>El personal responsable de los programas de respuesta de emergencia está orientado sobre las Directrices de emergencia de CI, en su inducción y desarrollo constante, y entiende cómo funcionan.</v>
      </c>
      <c r="C69" s="153">
        <f>'Formulario de entrada'!C67</f>
        <v>0</v>
      </c>
      <c r="D69" s="149"/>
      <c r="E69" s="146"/>
      <c r="F69" s="147"/>
      <c r="G69" s="148">
        <f t="shared" si="11"/>
        <v>0</v>
      </c>
      <c r="H69" s="150"/>
      <c r="I69" s="155"/>
    </row>
    <row r="70" spans="1:9" ht="26.5" thickBot="1">
      <c r="A70" s="2" t="str">
        <f>'Formulario de entrada'!A68</f>
        <v>3.2.5</v>
      </c>
      <c r="B70" s="91" t="str">
        <f>'Formulario de entrada'!B68</f>
        <v>Se evalúa el riesgo de desastres y, cuando es relevante, se desarrollan planes de preparación y una estrategia / plan de respuesta de emergencia.</v>
      </c>
      <c r="C70" s="153">
        <f>'Formulario de entrada'!C68</f>
        <v>0</v>
      </c>
      <c r="D70" s="149"/>
      <c r="E70" s="146"/>
      <c r="F70" s="147"/>
      <c r="G70" s="148">
        <f t="shared" si="11"/>
        <v>0</v>
      </c>
      <c r="H70" s="150"/>
      <c r="I70" s="155"/>
    </row>
    <row r="71" spans="1:9" ht="39.5" thickBot="1">
      <c r="A71" s="1">
        <f>'Formulario de entrada'!A69</f>
        <v>3.3</v>
      </c>
      <c r="B71" s="71" t="str">
        <f>'Formulario de entrada'!B69</f>
        <v>Planificación financiera: la organización ha traducido sus objetivos estratégicos en planes plurianuales, que se elaboran para alcanzar estos objetivos. En este marco, los presupuestos anuales se aprueban antes del inicio de sus respectivos períodos</v>
      </c>
      <c r="C71" s="8" t="str">
        <f>+C65</f>
        <v>Puntuación</v>
      </c>
      <c r="D71" s="139"/>
      <c r="E71" s="144"/>
      <c r="F71" s="145"/>
      <c r="G71" s="145"/>
      <c r="H71" s="145"/>
      <c r="I71" s="72"/>
    </row>
    <row r="72" spans="1:9" ht="15" thickBot="1">
      <c r="A72" s="2" t="str">
        <f>'Formulario de entrada'!A70</f>
        <v>3.3.1</v>
      </c>
      <c r="B72" s="93" t="str">
        <f>'Formulario de entrada'!B70</f>
        <v>Los presupuestos anuales son realistas y son reflejo de los planes estratégicos y operativos.</v>
      </c>
      <c r="C72" s="153">
        <f>'Formulario de entrada'!C70</f>
        <v>0</v>
      </c>
      <c r="D72" s="149"/>
      <c r="E72" s="146"/>
      <c r="F72" s="147"/>
      <c r="G72" s="148">
        <f>E72*F72</f>
        <v>0</v>
      </c>
      <c r="H72" s="150"/>
      <c r="I72" s="154"/>
    </row>
    <row r="73" spans="1:9" ht="26.5" thickBot="1">
      <c r="A73" s="1">
        <f>'Formulario de entrada'!A71</f>
        <v>3.4</v>
      </c>
      <c r="B73" s="71" t="str">
        <f>'Formulario de entrada'!B71</f>
        <v>Gestión financiera: la organización ejerce la custodia de la gestión de sus recursos financieros, al tiempo que garantiza meticulosamente la fiabilidad de su información financiera</v>
      </c>
      <c r="C73" s="8" t="str">
        <f>+C71</f>
        <v>Puntuación</v>
      </c>
      <c r="D73" s="139"/>
      <c r="E73" s="144"/>
      <c r="F73" s="145"/>
      <c r="G73" s="145"/>
      <c r="H73" s="145"/>
      <c r="I73" s="72"/>
    </row>
    <row r="74" spans="1:9" ht="26.5" thickBot="1">
      <c r="A74" s="2" t="str">
        <f>'Formulario de entrada'!A72</f>
        <v>3.4.1</v>
      </c>
      <c r="B74" s="93" t="str">
        <f>'Formulario de entrada'!B72</f>
        <v>El Tesorero supervisa el sistema utilizado para todas las transacciones financieras, que incluye la separación de tareas entre la preparación y aprobación de transacciones.</v>
      </c>
      <c r="C74" s="153">
        <f>'Formulario de entrada'!C72</f>
        <v>0</v>
      </c>
      <c r="D74" s="149"/>
      <c r="E74" s="146"/>
      <c r="F74" s="147"/>
      <c r="G74" s="148">
        <f t="shared" ref="G74:G79" si="12">E74*F74</f>
        <v>0</v>
      </c>
      <c r="H74" s="150"/>
      <c r="I74" s="154"/>
    </row>
    <row r="75" spans="1:9" ht="26.5" thickBot="1">
      <c r="A75" s="2" t="str">
        <f>'Formulario de entrada'!A73</f>
        <v>3.4.2</v>
      </c>
      <c r="B75" s="91" t="str">
        <f>'Formulario de entrada'!B73</f>
        <v>Existe y está siendo utilizado un sistema de contabilidad de doble entrada, con mecanismos de control integrados.</v>
      </c>
      <c r="C75" s="153">
        <f>'Formulario de entrada'!C73</f>
        <v>0</v>
      </c>
      <c r="D75" s="149"/>
      <c r="E75" s="146"/>
      <c r="F75" s="147"/>
      <c r="G75" s="148">
        <f t="shared" si="12"/>
        <v>0</v>
      </c>
      <c r="H75" s="150"/>
      <c r="I75" s="155"/>
    </row>
    <row r="76" spans="1:9" ht="26.5" thickBot="1">
      <c r="A76" s="2" t="str">
        <f>'Formulario de entrada'!A74</f>
        <v>3.4.3</v>
      </c>
      <c r="B76" s="129" t="str">
        <f>'Formulario de entrada'!B74</f>
        <v>La dirección ejecutiva evalúa regularmente los controles internos y, en su caso, adopta las medidas correctivas pertinentes.</v>
      </c>
      <c r="C76" s="153">
        <f>'Formulario de entrada'!C74</f>
        <v>0</v>
      </c>
      <c r="D76" s="149"/>
      <c r="E76" s="146"/>
      <c r="F76" s="147"/>
      <c r="G76" s="148">
        <f t="shared" si="12"/>
        <v>0</v>
      </c>
      <c r="H76" s="150"/>
      <c r="I76" s="157"/>
    </row>
    <row r="77" spans="1:9" ht="39.5" thickBot="1">
      <c r="A77" s="2" t="str">
        <f>'Formulario de entrada'!A75</f>
        <v>3.4.4</v>
      </c>
      <c r="B77" s="91" t="str">
        <f>'Formulario de entrada'!B75</f>
        <v>Existen normas y procedimientos que reducen de manera realista el riesgo de fraude, corrupción, blanqueo de capitales y malversación, incluyendo el uso de fondos para actividades terroristas. Se adoptan las medidas adecuadas cuando se identifiquen riesgos o infracciones en los procedimientos.</v>
      </c>
      <c r="C77" s="153">
        <f>'Formulario de entrada'!C75</f>
        <v>0</v>
      </c>
      <c r="D77" s="149"/>
      <c r="E77" s="146"/>
      <c r="F77" s="147"/>
      <c r="G77" s="148">
        <f t="shared" si="12"/>
        <v>0</v>
      </c>
      <c r="H77" s="150"/>
      <c r="I77" s="155"/>
    </row>
    <row r="78" spans="1:9" ht="65.5" thickBot="1">
      <c r="A78" s="2" t="str">
        <f>'Formulario de entrada'!A76</f>
        <v>3.4.5</v>
      </c>
      <c r="B78" s="93" t="str">
        <f>'Formulario de entrada'!B76</f>
        <v>El monitoreo y la presentación de informes financieros se realizan de manera regular y de acuerdo con los estándares de informes aplicables a las organizaciones sin fines de lucro, como las NIC (Normas Internacionales de Contabilidad), que en inglés se denominan International Accounting Standards (IAS), o los PCGA (Principios de Contabilidad Generalmente Aceptados), en inglés US-GAAP (Generally Accepted Accounting Principles).</v>
      </c>
      <c r="C78" s="153">
        <f>'Formulario de entrada'!C76</f>
        <v>0</v>
      </c>
      <c r="D78" s="149"/>
      <c r="E78" s="146"/>
      <c r="F78" s="147"/>
      <c r="G78" s="148">
        <f t="shared" si="12"/>
        <v>0</v>
      </c>
      <c r="H78" s="150"/>
      <c r="I78" s="154"/>
    </row>
    <row r="79" spans="1:9" ht="52.5" thickBot="1">
      <c r="A79" s="2" t="str">
        <f>'Formulario de entrada'!A77</f>
        <v>3.4.6</v>
      </c>
      <c r="B79" s="91" t="str">
        <f>'Formulario de entrada'!B77</f>
        <v>Los procedimientos se aplican para garantizar que los documentos relativos a los bienes (incluyendo los títulos de propiedad, escrituras y actas notariales) financieros y sobre los proyectos se guarden regularmente de manera segura, sean fácilmente accesibles, conforme a las leyes (fiscales) nacionales, los requisitos de auditoría y los acuerdos de los proyectos.</v>
      </c>
      <c r="C79" s="153">
        <f>'Formulario de entrada'!C77</f>
        <v>0</v>
      </c>
      <c r="D79" s="149"/>
      <c r="E79" s="146"/>
      <c r="F79" s="147"/>
      <c r="G79" s="148">
        <f t="shared" si="12"/>
        <v>0</v>
      </c>
      <c r="H79" s="150"/>
      <c r="I79" s="155"/>
    </row>
    <row r="80" spans="1:9" ht="26.5" thickBot="1">
      <c r="A80" s="1">
        <f>'Formulario de entrada'!A78</f>
        <v>3.5</v>
      </c>
      <c r="B80" s="71" t="str">
        <f>'Formulario de entrada'!B78</f>
        <v>Política de adquisiciones: la organización tiene y aplica una política de adquisiciones que describe los procedimientos aprobados y la supervisión del proceso de licitación y compra</v>
      </c>
      <c r="C80" s="8" t="str">
        <f>+C73</f>
        <v>Puntuación</v>
      </c>
      <c r="D80" s="139"/>
      <c r="E80" s="144"/>
      <c r="F80" s="145"/>
      <c r="G80" s="145"/>
      <c r="H80" s="145"/>
      <c r="I80" s="72"/>
    </row>
    <row r="81" spans="1:11" ht="26.5" thickBot="1">
      <c r="A81" s="2" t="str">
        <f>'Formulario de entrada'!A79</f>
        <v>3.5.1</v>
      </c>
      <c r="B81" s="130" t="str">
        <f>'Formulario de entrada'!B79</f>
        <v>La organización aplica una política de adquisiciones que describe los procedimientos aprobados y la supervisión para seguir el proceso de licitación y compras.</v>
      </c>
      <c r="C81" s="153">
        <f>'Formulario de entrada'!C79</f>
        <v>0</v>
      </c>
      <c r="D81" s="149"/>
      <c r="E81" s="146"/>
      <c r="F81" s="147"/>
      <c r="G81" s="148">
        <f>E81*F81</f>
        <v>0</v>
      </c>
      <c r="H81" s="150"/>
      <c r="I81" s="156"/>
    </row>
    <row r="82" spans="1:11" ht="39.5" thickBot="1">
      <c r="A82" s="1">
        <f>'Formulario de entrada'!A80</f>
        <v>3.6</v>
      </c>
      <c r="B82" s="71" t="str">
        <f>'Formulario de entrada'!B80</f>
        <v>Gestión de activos: la organización demuestra una buena administración de los recursos al garantizar procedimientos adecuados para garantizar la existencia, el mantenimiento y la seguridad de todos los activos de capital, como: inmuebles, parque de vehículos y equipos de tecnología de la información</v>
      </c>
      <c r="C82" s="8" t="str">
        <f>+C80</f>
        <v>Puntuación</v>
      </c>
      <c r="D82" s="139"/>
      <c r="E82" s="144"/>
      <c r="F82" s="145"/>
      <c r="G82" s="145"/>
      <c r="H82" s="145"/>
      <c r="I82" s="72"/>
    </row>
    <row r="83" spans="1:11" ht="26.5" thickBot="1">
      <c r="A83" s="2" t="str">
        <f>'Formulario de entrada'!A81</f>
        <v>3.6.1</v>
      </c>
      <c r="B83" s="93" t="str">
        <f>'Formulario de entrada'!B81</f>
        <v>Los activos fijos y su funcionamiento están protegidos y gestionados de acuerdo con el principio de la buena administración.</v>
      </c>
      <c r="C83" s="153">
        <f>'Formulario de entrada'!C81</f>
        <v>0</v>
      </c>
      <c r="D83" s="149"/>
      <c r="E83" s="146"/>
      <c r="F83" s="147"/>
      <c r="G83" s="148">
        <f t="shared" ref="G83:G85" si="13">E83*F83</f>
        <v>0</v>
      </c>
      <c r="H83" s="150"/>
      <c r="I83" s="154"/>
    </row>
    <row r="84" spans="1:11" ht="26.5" thickBot="1">
      <c r="A84" s="2" t="str">
        <f>'Formulario de entrada'!A82</f>
        <v>3.6.2</v>
      </c>
      <c r="B84" s="91" t="str">
        <f>'Formulario de entrada'!B82</f>
        <v>El tamaño, utilización y mantenimiento del parque de vehículos se gestionan con el fin de controlar los costes y evitar abusos.</v>
      </c>
      <c r="C84" s="153">
        <f>'Formulario de entrada'!C82</f>
        <v>0</v>
      </c>
      <c r="D84" s="149"/>
      <c r="E84" s="146"/>
      <c r="F84" s="147"/>
      <c r="G84" s="148">
        <f t="shared" si="13"/>
        <v>0</v>
      </c>
      <c r="H84" s="150"/>
      <c r="I84" s="155"/>
    </row>
    <row r="85" spans="1:11" ht="26.5" thickBot="1">
      <c r="A85" s="2" t="str">
        <f>'Formulario de entrada'!A83</f>
        <v>3.6.3</v>
      </c>
      <c r="B85" s="91" t="str">
        <f>'Formulario de entrada'!B83</f>
        <v>Existen políticas y procedimientos sobre la TIC que, como mínimo, cubren la seguridad de los datos, el uso aceptable y la administración del ciclo de vida del hardware y software.</v>
      </c>
      <c r="C85" s="153">
        <f>'Formulario de entrada'!C83</f>
        <v>0</v>
      </c>
      <c r="D85" s="149"/>
      <c r="E85" s="146"/>
      <c r="F85" s="147"/>
      <c r="G85" s="148">
        <f t="shared" si="13"/>
        <v>0</v>
      </c>
      <c r="H85" s="150"/>
      <c r="I85" s="155"/>
    </row>
    <row r="86" spans="1:11" ht="26.5" thickBot="1">
      <c r="A86" s="1">
        <f>'Formulario de entrada'!A84</f>
        <v>3.7</v>
      </c>
      <c r="B86" s="71" t="str">
        <f>'Formulario de entrada'!B84</f>
        <v>Gestión de fondos: la organización gestiona sus fondos condicionados y de libre disposición según los fines previstos</v>
      </c>
      <c r="C86" s="8" t="str">
        <f>+C82</f>
        <v>Puntuación</v>
      </c>
      <c r="D86" s="139"/>
      <c r="E86" s="144"/>
      <c r="F86" s="145"/>
      <c r="G86" s="145"/>
      <c r="H86" s="145"/>
      <c r="I86" s="72"/>
    </row>
    <row r="87" spans="1:11" ht="39.5" thickBot="1">
      <c r="A87" s="2" t="str">
        <f>'Formulario de entrada'!A85</f>
        <v>3.7.1</v>
      </c>
      <c r="B87" s="93" t="str">
        <f>'Formulario de entrada'!B85</f>
        <v>La organización garantiza suficientes fondos de libre disposición para que, en el caso de que cesara una parte sustancial de sus operaciones, se pudiera responder a los pasivos y compromisos financieros.</v>
      </c>
      <c r="C87" s="153">
        <f>'Formulario de entrada'!C85</f>
        <v>0</v>
      </c>
      <c r="D87" s="149"/>
      <c r="E87" s="146"/>
      <c r="F87" s="147"/>
      <c r="G87" s="148">
        <f t="shared" ref="G87:G88" si="14">E87*F87</f>
        <v>0</v>
      </c>
      <c r="H87" s="150"/>
      <c r="I87" s="154"/>
    </row>
    <row r="88" spans="1:11" ht="26.5" thickBot="1">
      <c r="A88" s="2" t="str">
        <f>'Formulario de entrada'!A86</f>
        <v>3.7.2</v>
      </c>
      <c r="B88" s="91" t="str">
        <f>'Formulario de entrada'!B86</f>
        <v>Los fondos se administran de acuerdo con los fines para los que se han recibido y se administran en consecuencia en la contabilidad.</v>
      </c>
      <c r="C88" s="153">
        <f>'Formulario de entrada'!C86</f>
        <v>0</v>
      </c>
      <c r="D88" s="149"/>
      <c r="E88" s="146"/>
      <c r="F88" s="147"/>
      <c r="G88" s="148">
        <f t="shared" si="14"/>
        <v>0</v>
      </c>
      <c r="H88" s="150"/>
      <c r="I88" s="155"/>
    </row>
    <row r="89" spans="1:11" ht="26.5" thickBot="1">
      <c r="A89" s="23">
        <f>'Formulario de entrada'!A87</f>
        <v>3.8</v>
      </c>
      <c r="B89" s="72" t="str">
        <f>'Formulario de entrada'!B87</f>
        <v>Auditorías: los estados financieros anuales de la organización son auditados por un auditor externo, y la organización realiza auditorías internas independientes</v>
      </c>
      <c r="C89" s="8" t="str">
        <f>+C86</f>
        <v>Puntuación</v>
      </c>
      <c r="D89" s="139"/>
      <c r="E89" s="144"/>
      <c r="F89" s="145"/>
      <c r="G89" s="145"/>
      <c r="H89" s="145"/>
      <c r="I89" s="72"/>
    </row>
    <row r="90" spans="1:11" ht="39.5" thickBot="1">
      <c r="A90" s="2" t="str">
        <f>'Formulario de entrada'!A88</f>
        <v>3.8.1</v>
      </c>
      <c r="B90" s="93" t="str">
        <f>'Formulario de entrada'!B88</f>
        <v>El auditor se selecciona en un proceso transparente de candidatos fiables e imparciales de firmas acreditadas (preferiblemente miembros de la asociación de auditores nacionales). Son contratados, evaluados y destituidos por los órganos de gobernanza de la organización.</v>
      </c>
      <c r="C90" s="153">
        <f>'Formulario de entrada'!C88</f>
        <v>0</v>
      </c>
      <c r="D90" s="149"/>
      <c r="E90" s="146"/>
      <c r="F90" s="147"/>
      <c r="G90" s="148">
        <f t="shared" ref="G90:G92" si="15">E90*F90</f>
        <v>0</v>
      </c>
      <c r="H90" s="150"/>
      <c r="I90" s="154"/>
    </row>
    <row r="91" spans="1:11" ht="39.5" thickBot="1">
      <c r="A91" s="2" t="str">
        <f>'Formulario de entrada'!A89</f>
        <v>3.8.2</v>
      </c>
      <c r="B91" s="91" t="str">
        <f>'Formulario de entrada'!B89</f>
        <v>El auditor debe entregar, junto con la auditoría, una carta a la administración que aborde las carencias en los sistemas y procedimientos operativos, que incluya acciones correctivas planificadas por la dirección ejecutiva.</v>
      </c>
      <c r="C91" s="153">
        <f>'Formulario de entrada'!C89</f>
        <v>0</v>
      </c>
      <c r="D91" s="149"/>
      <c r="E91" s="146"/>
      <c r="F91" s="147"/>
      <c r="G91" s="148">
        <f t="shared" si="15"/>
        <v>0</v>
      </c>
      <c r="H91" s="150"/>
      <c r="I91" s="155"/>
    </row>
    <row r="92" spans="1:11" ht="26.5" thickBot="1">
      <c r="A92" s="2" t="str">
        <f>'Formulario de entrada'!A90</f>
        <v>3.8.3</v>
      </c>
      <c r="B92" s="91" t="str">
        <f>'Formulario de entrada'!B90</f>
        <v>La auditoría interna se lleva a cabo regularmente para prevenir, anticipar y rectificar anomalías en los sistemas financieros y de gestión, y para mejorar el rendimiento.</v>
      </c>
      <c r="C92" s="153">
        <f>'Formulario de entrada'!C90</f>
        <v>0</v>
      </c>
      <c r="D92" s="149"/>
      <c r="E92" s="146"/>
      <c r="F92" s="147"/>
      <c r="G92" s="148">
        <f t="shared" si="15"/>
        <v>0</v>
      </c>
      <c r="H92" s="150"/>
      <c r="I92" s="147"/>
      <c r="J92" s="148">
        <f>H92*I92</f>
        <v>0</v>
      </c>
      <c r="K92" s="150">
        <v>4</v>
      </c>
    </row>
    <row r="93" spans="1:11" ht="19" thickBot="1">
      <c r="A93" s="10">
        <v>4</v>
      </c>
      <c r="B93" s="92" t="str">
        <f>+'Resultados Intermedios'!B93</f>
        <v>Participación de las partes interesadas</v>
      </c>
      <c r="C93" s="83"/>
      <c r="D93" s="140"/>
      <c r="E93" s="10"/>
      <c r="F93" s="92"/>
      <c r="G93" s="143"/>
      <c r="H93" s="11"/>
      <c r="I93" s="92"/>
    </row>
    <row r="94" spans="1:11" ht="40.5" customHeight="1" thickBot="1">
      <c r="A94" s="193">
        <f>'Formulario de entrada'!A92</f>
        <v>4.0999999999999996</v>
      </c>
      <c r="B94" s="72" t="str">
        <f>'Formulario de entrada'!B92</f>
        <v>Política y sistemas de salvaguardia: la organización se atiene a las Normas de Caritas Internationalis para la salvaguardia de menores y adultos vulnerables y dispone de un sistema claro y transparente para prevenir, abordar y responder a los problemas vinculados a la salvaguardia</v>
      </c>
      <c r="C94" s="8" t="str">
        <f>+C89</f>
        <v>Puntuación</v>
      </c>
      <c r="D94" s="139"/>
      <c r="E94" s="144"/>
      <c r="F94" s="145"/>
      <c r="G94" s="145"/>
      <c r="H94" s="145"/>
      <c r="I94" s="72"/>
    </row>
    <row r="95" spans="1:11" ht="33" customHeight="1" thickBot="1">
      <c r="A95" s="2" t="str">
        <f>'Formulario de entrada'!A93</f>
        <v>4.1.1</v>
      </c>
      <c r="B95" s="93" t="str">
        <f>'Formulario de entrada'!B93</f>
        <v>La organización tiene una política de salvaguardia igual o congruente con las Normas de CI para la salvaguardia de menores y adultos vulnerables y la política contra el acoso.</v>
      </c>
      <c r="C95" s="153">
        <f>'Formulario de entrada'!C93</f>
        <v>0</v>
      </c>
      <c r="D95" s="149"/>
      <c r="E95" s="146"/>
      <c r="F95" s="147"/>
      <c r="G95" s="148">
        <f>E95*F95</f>
        <v>0</v>
      </c>
      <c r="H95" s="150"/>
      <c r="I95" s="154"/>
    </row>
    <row r="96" spans="1:11" ht="33" customHeight="1" thickBot="1">
      <c r="A96" s="2" t="str">
        <f>'Formulario de entrada'!A94</f>
        <v>4.1.2</v>
      </c>
      <c r="B96" s="93" t="str">
        <f>'Formulario de entrada'!B94</f>
        <v>La organización cuenta con un sistema para investigar las acusaciones relativas a la salvaguardia y puede aportar pruebas de que trató adecuadamente este tipo de acusaciones en pasado, si las hubiera, mediante la investigación y la adopción de medidas correctivas.</v>
      </c>
      <c r="C96" s="153">
        <f>'Formulario de entrada'!C94</f>
        <v>0</v>
      </c>
      <c r="D96" s="149"/>
      <c r="E96" s="146"/>
      <c r="F96" s="147"/>
      <c r="G96" s="148">
        <f t="shared" ref="G96:G98" si="16">E96*F96</f>
        <v>0</v>
      </c>
      <c r="H96" s="150"/>
      <c r="I96" s="154"/>
    </row>
    <row r="97" spans="1:9" ht="33" customHeight="1" thickBot="1">
      <c r="A97" s="2" t="str">
        <f>'Formulario de entrada'!A95</f>
        <v>4.1.3</v>
      </c>
      <c r="B97" s="93" t="str">
        <f>'Formulario de entrada'!B95</f>
        <v>La organización dispone de un sistema para derivar a los denunciantes por infracciones en materia de salvaguardia a los servicios disponibles, en función de sus necesidades y consentimiento.</v>
      </c>
      <c r="C97" s="153">
        <f>'Formulario de entrada'!C95</f>
        <v>0</v>
      </c>
      <c r="D97" s="149"/>
      <c r="E97" s="146"/>
      <c r="F97" s="147"/>
      <c r="G97" s="148">
        <f t="shared" si="16"/>
        <v>0</v>
      </c>
      <c r="H97" s="150"/>
      <c r="I97" s="154"/>
    </row>
    <row r="98" spans="1:9" ht="33" customHeight="1" thickBot="1">
      <c r="A98" s="2" t="str">
        <f>'Formulario de entrada'!A96</f>
        <v>4.1.4</v>
      </c>
      <c r="B98" s="93" t="str">
        <f>'Formulario de entrada'!B96</f>
        <v>La organización dispone de mecanismos para inducir a los asociados (contrapartes) y proveedores de servicios contratados por ella a prohibir la trata, la explotación y el abuso sexuales, incluyendo el maltrato de menores, y a adoptar medidas de prevención y respuesta a estas cuestiones.</v>
      </c>
      <c r="C98" s="153">
        <f>'Formulario de entrada'!C96</f>
        <v>0</v>
      </c>
      <c r="D98" s="149"/>
      <c r="E98" s="146"/>
      <c r="F98" s="147"/>
      <c r="G98" s="148">
        <f t="shared" si="16"/>
        <v>0</v>
      </c>
      <c r="H98" s="150"/>
      <c r="I98" s="154"/>
    </row>
    <row r="99" spans="1:9" ht="26.5" thickBot="1">
      <c r="A99" s="193">
        <f>'Formulario de entrada'!A97</f>
        <v>4.2</v>
      </c>
      <c r="B99" s="72" t="str">
        <f>'Formulario de entrada'!B97</f>
        <v>Transparencia y rendición de cuentas: existen mecanismos sistemáticos y transparentes para asegurar que la organización rinda cuentas a las comunidades a las que sirve</v>
      </c>
      <c r="C99" s="8" t="str">
        <f>+C94</f>
        <v>Puntuación</v>
      </c>
      <c r="D99" s="139"/>
      <c r="E99" s="144"/>
      <c r="F99" s="145"/>
      <c r="G99" s="145"/>
      <c r="H99" s="145"/>
      <c r="I99" s="72"/>
    </row>
    <row r="100" spans="1:9" ht="52.5" thickBot="1">
      <c r="A100" s="2" t="str">
        <f>'Formulario de entrada'!A98</f>
        <v>4.2.1</v>
      </c>
      <c r="B100" s="93" t="str">
        <f>'Formulario de entrada'!B98</f>
        <v>La organización utiliza canales de comunicación eficaces y un lenguaje apropiado para informar a los diferentes grupos y poblaciones, en las comunidades interesadas, sobre sus derechos, se asegura de que tengan acceso a información precisa y oportuna y anima su participación en cada etapa del ciclo del proyecto.</v>
      </c>
      <c r="C100" s="153">
        <f>'Formulario de entrada'!C98</f>
        <v>0</v>
      </c>
      <c r="D100" s="149"/>
      <c r="E100" s="146"/>
      <c r="F100" s="147"/>
      <c r="G100" s="148">
        <f t="shared" ref="G100:G101" si="17">E100*F100</f>
        <v>0</v>
      </c>
      <c r="H100" s="150"/>
      <c r="I100" s="154"/>
    </row>
    <row r="101" spans="1:9" ht="39.5" thickBot="1">
      <c r="A101" s="2" t="str">
        <f>'Formulario de entrada'!A99</f>
        <v>4.2.2</v>
      </c>
      <c r="B101" s="91" t="str">
        <f>'Formulario de entrada'!B99</f>
        <v>Los programas de la organización tratan de dar prioridad a las necesidades de los miembros más vulnerables de la comunidad y de hacer frente a cualquier barrera que pueda dificultar su participación.</v>
      </c>
      <c r="C101" s="153">
        <f>'Formulario de entrada'!C99</f>
        <v>0</v>
      </c>
      <c r="D101" s="149"/>
      <c r="E101" s="146"/>
      <c r="F101" s="147"/>
      <c r="G101" s="148">
        <f t="shared" si="17"/>
        <v>0</v>
      </c>
      <c r="H101" s="150"/>
      <c r="I101" s="155"/>
    </row>
    <row r="102" spans="1:9" ht="26.5" thickBot="1">
      <c r="A102" s="1">
        <f>'Formulario de entrada'!A100</f>
        <v>4.3</v>
      </c>
      <c r="B102" s="71" t="str">
        <f>'Formulario de entrada'!B100</f>
        <v>Incidencia: la organización participa en actividades de incidencia nacional e internacional, dentro de los límites establecidos por la autoridad eclesiástica competente</v>
      </c>
      <c r="C102" s="8" t="str">
        <f>+C99</f>
        <v>Puntuación</v>
      </c>
      <c r="D102" s="139"/>
      <c r="E102" s="144"/>
      <c r="F102" s="145"/>
      <c r="G102" s="145"/>
      <c r="H102" s="145"/>
      <c r="I102" s="72"/>
    </row>
    <row r="103" spans="1:9" ht="65.5" thickBot="1">
      <c r="A103" s="2" t="str">
        <f>'Formulario de entrada'!A101</f>
        <v>4.3.1</v>
      </c>
      <c r="B103" s="93" t="str">
        <f>'Formulario de entrada'!B101</f>
        <v>Las posiciones y actividades de incidencia de la organización se basan en un profundo análisis del problema, el contexto y los riesgos, así como en pruebas claras, y están arraigadas en la Doctrina Social de la Iglesia. Las mismas se desarrollan y emprenden en colaboración con otros sin comprometer sus principios. Cuando es necesario, la organización solicita aportaciones y orientaciones a la autoridad eclesiástica competente.</v>
      </c>
      <c r="C103" s="153">
        <f>'Formulario de entrada'!C101</f>
        <v>0</v>
      </c>
      <c r="D103" s="149"/>
      <c r="E103" s="146"/>
      <c r="F103" s="147"/>
      <c r="G103" s="148">
        <f t="shared" ref="G103:G104" si="18">E103*F103</f>
        <v>0</v>
      </c>
      <c r="H103" s="150"/>
      <c r="I103" s="154"/>
    </row>
    <row r="104" spans="1:9" ht="26.5" thickBot="1">
      <c r="A104" s="2" t="str">
        <f>'Formulario de entrada'!A102</f>
        <v>4.3.2</v>
      </c>
      <c r="B104" s="91" t="str">
        <f>'Formulario de entrada'!B102</f>
        <v>Se ha desarrollado y se implementa una estrategia / plan de incidencia basada en la experiencia de la organización y con el objetivo de abordar las causas fundamentales de las injusticias.</v>
      </c>
      <c r="C104" s="153">
        <f>'Formulario de entrada'!C102</f>
        <v>0</v>
      </c>
      <c r="D104" s="149"/>
      <c r="E104" s="146"/>
      <c r="F104" s="147"/>
      <c r="G104" s="148">
        <f t="shared" si="18"/>
        <v>0</v>
      </c>
      <c r="H104" s="150"/>
      <c r="I104" s="155"/>
    </row>
    <row r="105" spans="1:9" ht="26.5" thickBot="1">
      <c r="A105" s="1">
        <f>'Formulario de entrada'!A103</f>
        <v>4.4000000000000004</v>
      </c>
      <c r="B105" s="71" t="str">
        <f>'Formulario de entrada'!B103</f>
        <v>Interacción con la población: participación de las comunidades de base y parroquiales</v>
      </c>
      <c r="C105" s="8" t="str">
        <f>+C102</f>
        <v>Puntuación</v>
      </c>
      <c r="D105" s="139"/>
      <c r="E105" s="144"/>
      <c r="F105" s="145"/>
      <c r="G105" s="145"/>
      <c r="H105" s="145"/>
      <c r="I105" s="72"/>
    </row>
    <row r="106" spans="1:9" ht="15" thickBot="1">
      <c r="A106" s="2" t="str">
        <f>'Formulario de entrada'!A104</f>
        <v>4.4.1</v>
      </c>
      <c r="B106" s="93" t="str">
        <f>'Formulario de entrada'!B104</f>
        <v>La organización promueve activamente en su trabajo el compromiso de las comunidades de base.</v>
      </c>
      <c r="C106" s="153">
        <f>'Formulario de entrada'!C104</f>
        <v>0</v>
      </c>
      <c r="D106" s="149"/>
      <c r="E106" s="146"/>
      <c r="F106" s="147"/>
      <c r="G106" s="148">
        <f>E106*F106</f>
        <v>0</v>
      </c>
      <c r="H106" s="150"/>
      <c r="I106" s="154"/>
    </row>
    <row r="107" spans="1:9" ht="26.5" thickBot="1">
      <c r="A107" s="1">
        <f>'Formulario de entrada'!A105</f>
        <v>4.5</v>
      </c>
      <c r="B107" s="71" t="str">
        <f>'Formulario de entrada'!B105</f>
        <v>Trabajo en red: la organización participa proactivamente en redes sectoriales y temáticas</v>
      </c>
      <c r="C107" s="8" t="str">
        <f>+C105</f>
        <v>Puntuación</v>
      </c>
      <c r="D107" s="139"/>
      <c r="E107" s="144"/>
      <c r="F107" s="145"/>
      <c r="G107" s="145"/>
      <c r="H107" s="145"/>
      <c r="I107" s="72"/>
    </row>
    <row r="108" spans="1:9" ht="39.5" thickBot="1">
      <c r="A108" s="2" t="str">
        <f>'Formulario de entrada'!A106</f>
        <v>4.5.1</v>
      </c>
      <c r="B108" s="93" t="str">
        <f>'Formulario de entrada'!B106</f>
        <v>La organización se involucra con organizaciones de la sociedad civil y otras partes interesadas para evitar la duplicación, aprovechar los recursos, desarrollar e implementar esfuerzos conjuntos de desarrollo de políticas e incidencia, y para optimizar su impacto.</v>
      </c>
      <c r="C108" s="153">
        <f>'Formulario de entrada'!C106</f>
        <v>0</v>
      </c>
      <c r="D108" s="149"/>
      <c r="E108" s="146"/>
      <c r="F108" s="147"/>
      <c r="G108" s="148">
        <f>E108*F108</f>
        <v>0</v>
      </c>
      <c r="H108" s="150"/>
      <c r="I108" s="154"/>
    </row>
    <row r="109" spans="1:9" ht="26.5" thickBot="1">
      <c r="A109" s="23">
        <f>'Formulario de entrada'!A107</f>
        <v>4.5999999999999996</v>
      </c>
      <c r="B109" s="72" t="str">
        <f>'Formulario de entrada'!B107</f>
        <v>Intercambio de información: la organización se comunica con las partes interesadas de manera ordenada y transparente sobre su trabajo y desempeño</v>
      </c>
      <c r="C109" s="8" t="str">
        <f>+C107</f>
        <v>Puntuación</v>
      </c>
      <c r="D109" s="139"/>
      <c r="E109" s="144"/>
      <c r="F109" s="145"/>
      <c r="G109" s="145"/>
      <c r="H109" s="145"/>
      <c r="I109" s="72"/>
    </row>
    <row r="110" spans="1:9" ht="26.5" thickBot="1">
      <c r="A110" s="2" t="str">
        <f>'Formulario de entrada'!A108</f>
        <v>4.6.1</v>
      </c>
      <c r="B110" s="93" t="str">
        <f>'Formulario de entrada'!B108</f>
        <v>Existen pertinentes mecanismos de comunicación que garantizan que la dirección ejecutiva rinda cuentas y sea accesible al personal y las partes interesadas externas.</v>
      </c>
      <c r="C110" s="153">
        <f>'Formulario de entrada'!C108</f>
        <v>0</v>
      </c>
      <c r="D110" s="149"/>
      <c r="E110" s="146"/>
      <c r="F110" s="147"/>
      <c r="G110" s="148">
        <f t="shared" ref="G110:G111" si="19">E110*F110</f>
        <v>0</v>
      </c>
      <c r="H110" s="150"/>
      <c r="I110" s="154"/>
    </row>
    <row r="111" spans="1:9" ht="39.5" thickBot="1">
      <c r="A111" s="2" t="str">
        <f>'Formulario de entrada'!A109</f>
        <v>4.6.2</v>
      </c>
      <c r="B111" s="93" t="str">
        <f>'Formulario de entrada'!B109</f>
        <v>La organización aplica una clara política y protocolo de comunicaciones, que describen las responsabilidades de las comunicaciones internas y externas con las partes interesadas en diferentes situaciones.</v>
      </c>
      <c r="C111" s="153">
        <f>'Formulario de entrada'!C109</f>
        <v>0</v>
      </c>
      <c r="D111" s="149"/>
      <c r="E111" s="146"/>
      <c r="F111" s="147"/>
      <c r="G111" s="148">
        <f t="shared" si="19"/>
        <v>0</v>
      </c>
      <c r="H111" s="150"/>
      <c r="I111" s="154"/>
    </row>
    <row r="112" spans="1:9" ht="26.5" thickBot="1">
      <c r="A112" s="1">
        <f>'Formulario de entrada'!A110</f>
        <v>4.7</v>
      </c>
      <c r="B112" s="71" t="str">
        <f>'Formulario de entrada'!B110</f>
        <v>Protección de datos: la organización es responsable de proteger y salvaguardar los datos</v>
      </c>
      <c r="C112" s="8" t="str">
        <f>+C109</f>
        <v>Puntuación</v>
      </c>
      <c r="D112" s="139"/>
      <c r="E112" s="144"/>
      <c r="F112" s="145"/>
      <c r="G112" s="145"/>
      <c r="H112" s="145"/>
      <c r="I112" s="72"/>
    </row>
    <row r="113" spans="1:9" ht="39.5" thickBot="1">
      <c r="A113" s="2" t="str">
        <f>'Formulario de entrada'!A111</f>
        <v>4.7.1</v>
      </c>
      <c r="B113" s="93" t="str">
        <f>'Formulario de entrada'!B111</f>
        <v>La organización aplica una política de protección de datos que custodia la integridad de la información almacenada y que protege los datos personales de los interesados, incluyendo al personal, los donantes y los participantes en los programas.</v>
      </c>
      <c r="C113" s="153">
        <f>'Formulario de entrada'!C111</f>
        <v>0</v>
      </c>
      <c r="D113" s="149"/>
      <c r="E113" s="146"/>
      <c r="F113" s="147"/>
      <c r="G113" s="148">
        <f>E113*F113</f>
        <v>0</v>
      </c>
      <c r="H113" s="150"/>
      <c r="I113" s="154"/>
    </row>
    <row r="114" spans="1:9" ht="39.5" thickBot="1">
      <c r="A114" s="1">
        <f>'Formulario de entrada'!A112</f>
        <v>4.8</v>
      </c>
      <c r="B114" s="131" t="str">
        <f>'Formulario de entrada'!B112</f>
        <v>Política de divulgación de información: la organización es transparente y pone a disposición del público información sobre sus programas y operaciones de acuerdo con una política de divulgación de información</v>
      </c>
      <c r="C114" s="8" t="str">
        <f>+C112</f>
        <v>Puntuación</v>
      </c>
      <c r="D114" s="139"/>
      <c r="E114" s="144"/>
      <c r="F114" s="145"/>
      <c r="G114" s="145"/>
      <c r="H114" s="145"/>
      <c r="I114" s="72"/>
    </row>
    <row r="115" spans="1:9" ht="15" thickBot="1">
      <c r="A115" s="2" t="str">
        <f>'Formulario de entrada'!A113</f>
        <v>4.8.1</v>
      </c>
      <c r="B115" s="93" t="str">
        <f>'Formulario de entrada'!B113</f>
        <v>Existe una política de divulgación de información, aplicada y publicada externamente.</v>
      </c>
      <c r="C115" s="153">
        <f>'Formulario de entrada'!C113</f>
        <v>0</v>
      </c>
      <c r="D115" s="149"/>
      <c r="E115" s="146"/>
      <c r="F115" s="147"/>
      <c r="G115" s="148">
        <f>E115*F115</f>
        <v>0</v>
      </c>
      <c r="H115" s="150"/>
      <c r="I115" s="154"/>
    </row>
    <row r="116" spans="1:9">
      <c r="A116" s="26"/>
      <c r="C116"/>
      <c r="D116" s="33"/>
    </row>
    <row r="117" spans="1:9">
      <c r="A117" s="26"/>
    </row>
    <row r="118" spans="1:9">
      <c r="A118" s="26"/>
    </row>
    <row r="119" spans="1:9">
      <c r="A119" s="26"/>
    </row>
    <row r="120" spans="1:9">
      <c r="A120" s="26"/>
    </row>
    <row r="121" spans="1:9">
      <c r="A121" s="5"/>
    </row>
    <row r="122" spans="1:9">
      <c r="A122" s="5"/>
    </row>
    <row r="123" spans="1:9">
      <c r="A123" s="5"/>
    </row>
    <row r="124" spans="1:9">
      <c r="A124" s="5"/>
    </row>
    <row r="125" spans="1:9">
      <c r="A125" s="5"/>
    </row>
    <row r="126" spans="1:9">
      <c r="A126" s="5"/>
    </row>
    <row r="127" spans="1:9">
      <c r="A127" s="5"/>
    </row>
    <row r="128" spans="1:9">
      <c r="A128" s="5"/>
    </row>
    <row r="129" spans="1:1">
      <c r="A129" s="5"/>
    </row>
    <row r="130" spans="1:1">
      <c r="A130" s="5"/>
    </row>
    <row r="131" spans="1:1">
      <c r="A131" s="5"/>
    </row>
  </sheetData>
  <sheetProtection algorithmName="SHA-512" hashValue="jdade1Ceyor6JvlwQHrPrT+TCbu1wjFuQOZyn1mXqS668xCbn4zilw+rMau9rCyKveiDornLvPkeDi6ZN/C19w==" saltValue="/yoVPbXty4DWJ+Xiw5PgtA==" spinCount="100000" sheet="1" objects="1" scenarios="1"/>
  <customSheetViews>
    <customSheetView guid="{6D9F2412-D006-4712-AF14-EA959F599FEF}" zeroValues="0" fitToPage="1">
      <pane xSplit="4" ySplit="2" topLeftCell="E3" activePane="bottomRight" state="frozen"/>
      <selection pane="bottomRight" activeCell="I1" sqref="I1"/>
      <pageMargins left="0.70866141732283472" right="0.70866141732283472" top="0.74803149606299213" bottom="0.74803149606299213" header="0.31496062992125984" footer="0.31496062992125984"/>
      <pageSetup paperSize="9" scale="45" fitToHeight="0" orientation="landscape" r:id="rId1"/>
    </customSheetView>
    <customSheetView guid="{4285FD5C-0531-48D1-9B8A-D5F30A1B7B15}" zeroValues="0" fitToPage="1">
      <pane xSplit="4" ySplit="2" topLeftCell="E3" activePane="bottomRight" state="frozen"/>
      <selection pane="bottomRight"/>
      <pageMargins left="0.70866141732283472" right="0.70866141732283472" top="0.74803149606299213" bottom="0.74803149606299213" header="0.31496062992125984" footer="0.31496062992125984"/>
      <pageSetup paperSize="9" scale="45" fitToHeight="0" orientation="landscape" r:id="rId2"/>
    </customSheetView>
  </customSheetViews>
  <conditionalFormatting sqref="H92:I92 K92 E5:F6 H5:H6 E8:F9 H8:H9 E11:F13 H11:H13 E15:F15 H15 E17:F17 H17 E19:F20 H19:H20 E22:F23 H22:H23 E25:F25 H25 E28:F28 H28 E30:F32 H30:H32 E34:F35 H34:H35 E37:F46 H37:H46 E48:F48 H48 E50:F50 H50 E52:F53 H52:H53 E55:F56 H55:H56 E59:F63 H59:H63 E66:F70 H66:H70 E72:F72 H72 E74:F79 H74:H79 E81:F81 H81 E83:F85 H83:H85 E87:F88 H87:H88 E90:F92 H90:H92 E95:F95 H95 E100:F101 H100:H101 E103:F104 H103:H104 E106:F106 H106 E108:F108 H108 E110:F111 H110:H111 E113:F113 H113 E115:F115 H115">
    <cfRule type="cellIs" dxfId="42" priority="461" operator="equal">
      <formula>0</formula>
    </cfRule>
    <cfRule type="colorScale" priority="1899">
      <colorScale>
        <cfvo type="num" val="1"/>
        <cfvo type="num" val="3"/>
        <cfvo type="num" val="5"/>
        <color rgb="FF63BE7B"/>
        <color rgb="FFFFEB84"/>
        <color rgb="FFF8696B"/>
      </colorScale>
    </cfRule>
  </conditionalFormatting>
  <conditionalFormatting sqref="G5:G6 G8:G9 G11:G13 G15 G17 G19:G20 G22:G23 G25 G28 G30:G32 G34:G35 G37:G46 G48 G50 G52:G53 G55:G56 G59:G63 G66:G70 G72 G74:G79 G81 G83:G85 G87:G88 G90:G92 G95 G100:G101 G103:G104 G106 G108 G110:G111 G113 G115">
    <cfRule type="cellIs" dxfId="41" priority="1894" operator="equal">
      <formula>0</formula>
    </cfRule>
    <cfRule type="colorScale" priority="1896">
      <colorScale>
        <cfvo type="num" val="1"/>
        <cfvo type="num" val="10"/>
        <cfvo type="num" val="25"/>
        <color rgb="FF63BE7B"/>
        <color rgb="FFFFEB84"/>
        <color rgb="FFF8696B"/>
      </colorScale>
    </cfRule>
  </conditionalFormatting>
  <conditionalFormatting sqref="J92">
    <cfRule type="cellIs" dxfId="40" priority="9" operator="equal">
      <formula>0</formula>
    </cfRule>
    <cfRule type="colorScale" priority="10">
      <colorScale>
        <cfvo type="num" val="1"/>
        <cfvo type="num" val="10"/>
        <cfvo type="num" val="25"/>
        <color rgb="FF63BE7B"/>
        <color rgb="FFFFEB84"/>
        <color rgb="FFF8696B"/>
      </colorScale>
    </cfRule>
  </conditionalFormatting>
  <conditionalFormatting sqref="E64:F64 H64">
    <cfRule type="cellIs" dxfId="39" priority="5" operator="equal">
      <formula>0</formula>
    </cfRule>
    <cfRule type="colorScale" priority="8">
      <colorScale>
        <cfvo type="num" val="1"/>
        <cfvo type="num" val="3"/>
        <cfvo type="num" val="5"/>
        <color rgb="FF63BE7B"/>
        <color rgb="FFFFEB84"/>
        <color rgb="FFF8696B"/>
      </colorScale>
    </cfRule>
  </conditionalFormatting>
  <conditionalFormatting sqref="G64">
    <cfRule type="cellIs" dxfId="38" priority="6" operator="equal">
      <formula>0</formula>
    </cfRule>
    <cfRule type="colorScale" priority="7">
      <colorScale>
        <cfvo type="num" val="1"/>
        <cfvo type="num" val="10"/>
        <cfvo type="num" val="25"/>
        <color rgb="FF63BE7B"/>
        <color rgb="FFFFEB84"/>
        <color rgb="FFF8696B"/>
      </colorScale>
    </cfRule>
  </conditionalFormatting>
  <conditionalFormatting sqref="E96:F98 H96:H98">
    <cfRule type="cellIs" dxfId="37" priority="1" operator="equal">
      <formula>0</formula>
    </cfRule>
    <cfRule type="colorScale" priority="4">
      <colorScale>
        <cfvo type="num" val="1"/>
        <cfvo type="num" val="3"/>
        <cfvo type="num" val="5"/>
        <color rgb="FF63BE7B"/>
        <color rgb="FFFFEB84"/>
        <color rgb="FFF8696B"/>
      </colorScale>
    </cfRule>
  </conditionalFormatting>
  <conditionalFormatting sqref="G96:G98">
    <cfRule type="cellIs" dxfId="36" priority="2" operator="equal">
      <formula>0</formula>
    </cfRule>
    <cfRule type="colorScale" priority="3">
      <colorScale>
        <cfvo type="num" val="1"/>
        <cfvo type="num" val="10"/>
        <cfvo type="num" val="25"/>
        <color rgb="FF63BE7B"/>
        <color rgb="FFFFEB84"/>
        <color rgb="FFF8696B"/>
      </colorScale>
    </cfRule>
  </conditionalFormatting>
  <dataValidations xWindow="741" yWindow="388" count="6">
    <dataValidation type="whole" showInputMessage="1" showErrorMessage="1" errorTitle="Please" error="Only enter 1 or 2 or 3 or 4 or 5 or leave cell blanc" promptTitle="Enter only:" prompt="  1     occurs rarely_x000a_  2     occurs sometimes_x000a_  3     occurs not so often_x000a_  4     occurs often_x000a_  5     almost certain" sqref="C38 F114">
      <formula1>1</formula1>
      <formula2>5</formula2>
    </dataValidation>
    <dataValidation type="whole" allowBlank="1" showInputMessage="1" showErrorMessage="1" errorTitle="Please" error="Only enter 1 or 2 or 3 or 4 or 5 or leave cell blanc" promptTitle="Enter only:" prompt="  1     insignificant consequences_x000a_  2     minor impact_x000a_  3     moderate impact_x000a_  4     major impact_x000a_  5     very high impact, will affect MO" sqref="E114 B38">
      <formula1>1</formula1>
      <formula2>5</formula2>
    </dataValidation>
    <dataValidation type="whole" showInputMessage="1" showErrorMessage="1" errorTitle="Please" error="Only enter 1 or 2 or 3 or 4 or 5 or leave cell blanc" promptTitle="Sólo ingresar:" prompt="1   Ocurre raramente_x000a_2   Ocurre a veces_x000a_3   No ocurre frec.mente_x000a_4   Ocurre c. frecuencia _x000a_5   Casi seguro" sqref="I92">
      <formula1>1</formula1>
      <formula2>5</formula2>
    </dataValidation>
    <dataValidation type="whole" showInputMessage="1" showErrorMessage="1" errorTitle="Please" error="Only enter 1 or 2 or 3 or 4 or 5 or leave cell blanc" promptTitle="Sólo ingresar:" prompt="1   prioridad muy baja_x000a_2   prioridad baja_x000a_3   prioridad media_x000a_4   prioridad alta_x000a_5   prioridad muy alta" sqref="H113 H5:H6 H8:H9 H11:H13 H15 H17 H19:H20 H22:H23 H37:H46 H25 H50 H87:H88 H28 H30:H32 H34:H35 H48 H52:H53 H55:H56 H115 H66:H70 H72 H74:H79 H81 H83:H85 K92 H90:H92 H59:H64 H100:H101 H103:H104 H106 H108 H110:H111 H95:H98">
      <formula1>1</formula1>
      <formula2>5</formula2>
    </dataValidation>
    <dataValidation type="whole" allowBlank="1" showInputMessage="1" showErrorMessage="1" errorTitle="Please" error="Only enter 1 or 2 or 3 or 4 or 5 or leave cell blanc" promptTitle="Sólo ingresar:" prompt="1   Imp. insignificante_x000a_2   Impacto escaso_x000a_3   Impacto moderado_x000a_4   Impacto mayor_x000a_5   Impacto enorme_x000a__x000a_" sqref="E5:E6 E8:E9 E11:E13 E15 E17 E19:E20 E22:E23 E25 E50 E87:E88 E28 E30:E32 E34:E35 E37:E46 E48 E52:E53 E55:E56 E115 E66:E70 E72 E74:E79 E81 E83:E85 E90:E92 E59:E64 E100:E101 E103:E104 E106 E108 E110:E111 E113 E95:E98">
      <formula1>1</formula1>
      <formula2>5</formula2>
    </dataValidation>
    <dataValidation type="whole" showInputMessage="1" showErrorMessage="1" errorTitle="Please" error="Only enter 1 or 2 or 3 or 4 or 5 or leave cell blanc" promptTitle="Sólo ingresar:" prompt="1   Escasa_x000a_2   Improbable_x000a_3   Posible_x000a_4   Probable _x000a_5   Casi seguro" sqref="F5:F6 F8:F9 F11:F13 F15 F17 F19:F20 F22:F23 F25 F50 F87:F88 F28 F30:F32 F34:F35 F37:F46 F48 F52:F53 F55:F56 F115 F66:F70 F72 F74:F79 F81 F83:F85 F90:F92 F59:F64 F100:F101 F103:F104 F106 F108 F110:F111 F113 F95:F98">
      <formula1>1</formula1>
      <formula2>5</formula2>
    </dataValidation>
  </dataValidations>
  <pageMargins left="0.70866141732283472" right="0.70866141732283472" top="0.74803149606299213" bottom="0.74803149606299213" header="0.31496062992125984" footer="0.31496062992125984"/>
  <pageSetup paperSize="9" scale="45" fitToHeight="0" orientation="landscape"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zoomScaleNormal="100" workbookViewId="0">
      <pane ySplit="8" topLeftCell="A48" activePane="bottomLeft" state="frozen"/>
      <selection pane="bottomLeft"/>
    </sheetView>
  </sheetViews>
  <sheetFormatPr defaultColWidth="9.1796875" defaultRowHeight="14.5"/>
  <cols>
    <col min="1" max="1" width="9.1796875" style="191"/>
    <col min="2" max="2" width="79.1796875" customWidth="1"/>
    <col min="3" max="3" width="9.1796875" style="191"/>
  </cols>
  <sheetData>
    <row r="1" spans="1:3" s="161" customFormat="1">
      <c r="A1" s="162"/>
      <c r="B1" s="160" t="s">
        <v>421</v>
      </c>
      <c r="C1" s="173"/>
    </row>
    <row r="2" spans="1:3" ht="30.75" customHeight="1">
      <c r="A2" s="178" t="s">
        <v>98</v>
      </c>
      <c r="B2" s="179"/>
    </row>
    <row r="3" spans="1:3" ht="30.75" customHeight="1">
      <c r="A3" s="176" t="s">
        <v>99</v>
      </c>
      <c r="B3" s="177"/>
    </row>
    <row r="4" spans="1:3" ht="30.75" customHeight="1">
      <c r="A4" s="175" t="s">
        <v>100</v>
      </c>
      <c r="B4" s="232"/>
      <c r="C4" s="231"/>
    </row>
    <row r="5" spans="1:3" ht="30" customHeight="1">
      <c r="A5" s="233" t="s">
        <v>317</v>
      </c>
      <c r="B5" s="234"/>
    </row>
    <row r="7" spans="1:3">
      <c r="A7" s="171" t="s">
        <v>237</v>
      </c>
    </row>
    <row r="8" spans="1:3" s="164" customFormat="1">
      <c r="A8" s="172" t="s">
        <v>238</v>
      </c>
      <c r="B8" s="172" t="s">
        <v>239</v>
      </c>
      <c r="C8" s="174" t="s">
        <v>240</v>
      </c>
    </row>
    <row r="9" spans="1:3" ht="26.15" customHeight="1">
      <c r="A9" s="235" t="str">
        <f>IF('Riesgos y prioridades'!$H5&gt;3,'Riesgos y prioridades'!A5," ")</f>
        <v xml:space="preserve"> </v>
      </c>
      <c r="B9" s="236" t="str">
        <f>IF('Riesgos y prioridades'!$H5&gt;3,'Riesgos y prioridades'!B5," ")</f>
        <v xml:space="preserve"> </v>
      </c>
      <c r="C9" s="235"/>
    </row>
    <row r="10" spans="1:3" ht="26.15" customHeight="1">
      <c r="A10" s="235" t="str">
        <f>IF('Riesgos y prioridades'!$H6&gt;3,'Riesgos y prioridades'!A6," ")</f>
        <v xml:space="preserve"> </v>
      </c>
      <c r="B10" s="236" t="str">
        <f>IF('Riesgos y prioridades'!$H6&gt;3,'Riesgos y prioridades'!B6," ")</f>
        <v xml:space="preserve"> </v>
      </c>
      <c r="C10" s="235"/>
    </row>
    <row r="11" spans="1:3" ht="26.15" customHeight="1">
      <c r="A11" s="235" t="str">
        <f>IF('Riesgos y prioridades'!$H8&gt;3,'Riesgos y prioridades'!A8," ")</f>
        <v xml:space="preserve"> </v>
      </c>
      <c r="B11" s="236" t="str">
        <f>IF('Riesgos y prioridades'!$H8&gt;3,'Riesgos y prioridades'!B8," ")</f>
        <v xml:space="preserve"> </v>
      </c>
      <c r="C11" s="235"/>
    </row>
    <row r="12" spans="1:3" ht="26.15" customHeight="1">
      <c r="A12" s="235" t="str">
        <f>IF('Riesgos y prioridades'!$H9&gt;3,'Riesgos y prioridades'!A9," ")</f>
        <v xml:space="preserve"> </v>
      </c>
      <c r="B12" s="236" t="str">
        <f>IF('Riesgos y prioridades'!$H9&gt;3,'Riesgos y prioridades'!B9," ")</f>
        <v xml:space="preserve"> </v>
      </c>
      <c r="C12" s="235"/>
    </row>
    <row r="13" spans="1:3" ht="26.15" customHeight="1">
      <c r="A13" s="235" t="str">
        <f>IF('Riesgos y prioridades'!$H11&gt;3,'Riesgos y prioridades'!A11," ")</f>
        <v xml:space="preserve"> </v>
      </c>
      <c r="B13" s="236" t="str">
        <f>IF('Riesgos y prioridades'!$H11&gt;3,'Riesgos y prioridades'!B11," ")</f>
        <v xml:space="preserve"> </v>
      </c>
      <c r="C13" s="235"/>
    </row>
    <row r="14" spans="1:3" ht="26.15" customHeight="1">
      <c r="A14" s="235" t="str">
        <f>IF('Riesgos y prioridades'!$H12&gt;3,'Riesgos y prioridades'!A12," ")</f>
        <v xml:space="preserve"> </v>
      </c>
      <c r="B14" s="236" t="str">
        <f>IF('Riesgos y prioridades'!$H12&gt;3,'Riesgos y prioridades'!B12," ")</f>
        <v xml:space="preserve"> </v>
      </c>
      <c r="C14" s="235"/>
    </row>
    <row r="15" spans="1:3" ht="15" customHeight="1">
      <c r="A15" s="235" t="str">
        <f>IF('Riesgos y prioridades'!$H13&gt;3,'Riesgos y prioridades'!A13," ")</f>
        <v xml:space="preserve"> </v>
      </c>
      <c r="B15" s="236" t="str">
        <f>IF('Riesgos y prioridades'!$H13&gt;3,'Riesgos y prioridades'!B13," ")</f>
        <v xml:space="preserve"> </v>
      </c>
      <c r="C15" s="235"/>
    </row>
    <row r="16" spans="1:3" ht="15" customHeight="1">
      <c r="A16" s="235" t="str">
        <f>IF('Riesgos y prioridades'!$H15&gt;3,'Riesgos y prioridades'!A15," ")</f>
        <v xml:space="preserve"> </v>
      </c>
      <c r="B16" s="236" t="str">
        <f>IF('Riesgos y prioridades'!$H15&gt;3,'Riesgos y prioridades'!B15," ")</f>
        <v xml:space="preserve"> </v>
      </c>
      <c r="C16" s="235"/>
    </row>
    <row r="17" spans="1:3" ht="26.15" customHeight="1">
      <c r="A17" s="235" t="str">
        <f>IF('Riesgos y prioridades'!$H17&gt;3,'Riesgos y prioridades'!A17," ")</f>
        <v xml:space="preserve"> </v>
      </c>
      <c r="B17" s="236" t="str">
        <f>IF('Riesgos y prioridades'!$H17&gt;3,'Riesgos y prioridades'!B17," ")</f>
        <v xml:space="preserve"> </v>
      </c>
      <c r="C17" s="235"/>
    </row>
    <row r="18" spans="1:3" ht="15" customHeight="1">
      <c r="A18" s="235" t="str">
        <f>IF('Riesgos y prioridades'!$H19&gt;3,'Riesgos y prioridades'!A19," ")</f>
        <v xml:space="preserve"> </v>
      </c>
      <c r="B18" s="236" t="str">
        <f>IF('Riesgos y prioridades'!$H19&gt;3,'Riesgos y prioridades'!B19," ")</f>
        <v xml:space="preserve"> </v>
      </c>
      <c r="C18" s="235"/>
    </row>
    <row r="19" spans="1:3" ht="15" customHeight="1">
      <c r="A19" s="235" t="str">
        <f>IF('Riesgos y prioridades'!$H20&gt;3,'Riesgos y prioridades'!A20," ")</f>
        <v xml:space="preserve"> </v>
      </c>
      <c r="B19" s="236" t="str">
        <f>IF('Riesgos y prioridades'!$H20&gt;3,'Riesgos y prioridades'!B20," ")</f>
        <v xml:space="preserve"> </v>
      </c>
      <c r="C19" s="235"/>
    </row>
    <row r="20" spans="1:3" ht="26.15" customHeight="1">
      <c r="A20" s="235" t="str">
        <f>IF('Riesgos y prioridades'!$H22&gt;3,'Riesgos y prioridades'!A22," ")</f>
        <v xml:space="preserve"> </v>
      </c>
      <c r="B20" s="236" t="str">
        <f>IF('Riesgos y prioridades'!$H22&gt;3,'Riesgos y prioridades'!B22," ")</f>
        <v xml:space="preserve"> </v>
      </c>
      <c r="C20" s="235"/>
    </row>
    <row r="21" spans="1:3" ht="26.15" customHeight="1">
      <c r="A21" s="235" t="str">
        <f>IF('Riesgos y prioridades'!$H23&gt;3,'Riesgos y prioridades'!A23," ")</f>
        <v xml:space="preserve"> </v>
      </c>
      <c r="B21" s="236" t="str">
        <f>IF('Riesgos y prioridades'!$H23&gt;3,'Riesgos y prioridades'!B23," ")</f>
        <v xml:space="preserve"> </v>
      </c>
      <c r="C21" s="235"/>
    </row>
    <row r="22" spans="1:3" ht="26.15" customHeight="1">
      <c r="A22" s="235" t="str">
        <f>IF('Riesgos y prioridades'!$H25&gt;3,'Riesgos y prioridades'!A25," ")</f>
        <v xml:space="preserve"> </v>
      </c>
      <c r="B22" s="236" t="str">
        <f>IF('Riesgos y prioridades'!$H25&gt;3,'Riesgos y prioridades'!B25," ")</f>
        <v xml:space="preserve"> </v>
      </c>
      <c r="C22" s="235"/>
    </row>
    <row r="23" spans="1:3" ht="15" customHeight="1">
      <c r="A23" s="235" t="str">
        <f>IF('Riesgos y prioridades'!$H28&gt;3,'Riesgos y prioridades'!A28," ")</f>
        <v xml:space="preserve"> </v>
      </c>
      <c r="B23" s="236" t="str">
        <f>IF('Riesgos y prioridades'!$H28&gt;3,'Riesgos y prioridades'!B28," ")</f>
        <v xml:space="preserve"> </v>
      </c>
      <c r="C23" s="235"/>
    </row>
    <row r="24" spans="1:3" ht="39" customHeight="1">
      <c r="A24" s="235" t="str">
        <f>IF('Riesgos y prioridades'!$H30&gt;3,'Riesgos y prioridades'!A30," ")</f>
        <v xml:space="preserve"> </v>
      </c>
      <c r="B24" s="236" t="str">
        <f>IF('Riesgos y prioridades'!$H30&gt;3,'Riesgos y prioridades'!B30," ")</f>
        <v xml:space="preserve"> </v>
      </c>
      <c r="C24" s="235"/>
    </row>
    <row r="25" spans="1:3" ht="26.15" customHeight="1">
      <c r="A25" s="235" t="str">
        <f>IF('Riesgos y prioridades'!$H31&gt;3,'Riesgos y prioridades'!A31," ")</f>
        <v xml:space="preserve"> </v>
      </c>
      <c r="B25" s="236" t="str">
        <f>IF('Riesgos y prioridades'!$H31&gt;3,'Riesgos y prioridades'!B31," ")</f>
        <v xml:space="preserve"> </v>
      </c>
      <c r="C25" s="235"/>
    </row>
    <row r="26" spans="1:3" ht="26.15" customHeight="1">
      <c r="A26" s="235" t="str">
        <f>IF('Riesgos y prioridades'!$H32&gt;3,'Riesgos y prioridades'!A32," ")</f>
        <v xml:space="preserve"> </v>
      </c>
      <c r="B26" s="236" t="str">
        <f>IF('Riesgos y prioridades'!$H32&gt;3,'Riesgos y prioridades'!B32," ")</f>
        <v xml:space="preserve"> </v>
      </c>
      <c r="C26" s="235"/>
    </row>
    <row r="27" spans="1:3" ht="15" customHeight="1">
      <c r="A27" s="235" t="str">
        <f>IF('Riesgos y prioridades'!$H34&gt;3,'Riesgos y prioridades'!A34," ")</f>
        <v xml:space="preserve"> </v>
      </c>
      <c r="B27" s="236" t="str">
        <f>IF('Riesgos y prioridades'!$H34&gt;3,'Riesgos y prioridades'!B34," ")</f>
        <v xml:space="preserve"> </v>
      </c>
      <c r="C27" s="235"/>
    </row>
    <row r="28" spans="1:3" ht="26.15" customHeight="1">
      <c r="A28" s="235" t="str">
        <f>IF('Riesgos y prioridades'!$H35&gt;3,'Riesgos y prioridades'!A35," ")</f>
        <v xml:space="preserve"> </v>
      </c>
      <c r="B28" s="236" t="str">
        <f>IF('Riesgos y prioridades'!$H35&gt;3,'Riesgos y prioridades'!B35," ")</f>
        <v xml:space="preserve"> </v>
      </c>
      <c r="C28" s="235"/>
    </row>
    <row r="29" spans="1:3" ht="15" customHeight="1">
      <c r="A29" s="235" t="str">
        <f>IF('Riesgos y prioridades'!$H37&gt;3,'Riesgos y prioridades'!A37," ")</f>
        <v xml:space="preserve"> </v>
      </c>
      <c r="B29" s="236" t="str">
        <f>IF('Riesgos y prioridades'!$H37&gt;3,'Riesgos y prioridades'!B37," ")</f>
        <v xml:space="preserve"> </v>
      </c>
      <c r="C29" s="235"/>
    </row>
    <row r="30" spans="1:3" ht="26.15" customHeight="1">
      <c r="A30" s="235" t="str">
        <f>IF('Riesgos y prioridades'!$H38&gt;3,'Riesgos y prioridades'!A38," ")</f>
        <v xml:space="preserve"> </v>
      </c>
      <c r="B30" s="236" t="str">
        <f>IF('Riesgos y prioridades'!$H38&gt;3,'Riesgos y prioridades'!B38," ")</f>
        <v xml:space="preserve"> </v>
      </c>
      <c r="C30" s="235"/>
    </row>
    <row r="31" spans="1:3" ht="26.15" customHeight="1">
      <c r="A31" s="235" t="str">
        <f>IF('Riesgos y prioridades'!$H39&gt;3,'Riesgos y prioridades'!A39," ")</f>
        <v xml:space="preserve"> </v>
      </c>
      <c r="B31" s="236" t="str">
        <f>IF('Riesgos y prioridades'!$H39&gt;3,'Riesgos y prioridades'!B39," ")</f>
        <v xml:space="preserve"> </v>
      </c>
      <c r="C31" s="235"/>
    </row>
    <row r="32" spans="1:3" ht="26.15" customHeight="1">
      <c r="A32" s="235" t="str">
        <f>IF('Riesgos y prioridades'!$H40&gt;3,'Riesgos y prioridades'!A40," ")</f>
        <v xml:space="preserve"> </v>
      </c>
      <c r="B32" s="236" t="str">
        <f>IF('Riesgos y prioridades'!$H40&gt;3,'Riesgos y prioridades'!B40," ")</f>
        <v xml:space="preserve"> </v>
      </c>
      <c r="C32" s="235"/>
    </row>
    <row r="33" spans="1:3" ht="26.15" customHeight="1">
      <c r="A33" s="235" t="str">
        <f>IF('Riesgos y prioridades'!$H41&gt;3,'Riesgos y prioridades'!A41," ")</f>
        <v xml:space="preserve"> </v>
      </c>
      <c r="B33" s="236" t="str">
        <f>IF('Riesgos y prioridades'!$H41&gt;3,'Riesgos y prioridades'!B41," ")</f>
        <v xml:space="preserve"> </v>
      </c>
      <c r="C33" s="235"/>
    </row>
    <row r="34" spans="1:3" ht="26.15" customHeight="1">
      <c r="A34" s="235" t="str">
        <f>IF('Riesgos y prioridades'!$H42&gt;3,'Riesgos y prioridades'!A42," ")</f>
        <v xml:space="preserve"> </v>
      </c>
      <c r="B34" s="236" t="str">
        <f>IF('Riesgos y prioridades'!$H42&gt;3,'Riesgos y prioridades'!B42," ")</f>
        <v xml:space="preserve"> </v>
      </c>
      <c r="C34" s="235"/>
    </row>
    <row r="35" spans="1:3" ht="26.15" customHeight="1">
      <c r="A35" s="235" t="str">
        <f>IF('Riesgos y prioridades'!$H43&gt;3,'Riesgos y prioridades'!A43," ")</f>
        <v xml:space="preserve"> </v>
      </c>
      <c r="B35" s="236" t="str">
        <f>IF('Riesgos y prioridades'!$H43&gt;3,'Riesgos y prioridades'!B43," ")</f>
        <v xml:space="preserve"> </v>
      </c>
      <c r="C35" s="235"/>
    </row>
    <row r="36" spans="1:3" ht="26.15" customHeight="1">
      <c r="A36" s="235" t="str">
        <f>IF('Riesgos y prioridades'!$H44&gt;3,'Riesgos y prioridades'!A44," ")</f>
        <v xml:space="preserve"> </v>
      </c>
      <c r="B36" s="236" t="str">
        <f>IF('Riesgos y prioridades'!$H44&gt;3,'Riesgos y prioridades'!B44," ")</f>
        <v xml:space="preserve"> </v>
      </c>
      <c r="C36" s="235"/>
    </row>
    <row r="37" spans="1:3" ht="26.15" customHeight="1">
      <c r="A37" s="235" t="str">
        <f>IF('Riesgos y prioridades'!$H45&gt;3,'Riesgos y prioridades'!A45," ")</f>
        <v xml:space="preserve"> </v>
      </c>
      <c r="B37" s="236" t="str">
        <f>IF('Riesgos y prioridades'!$H45&gt;3,'Riesgos y prioridades'!B45," ")</f>
        <v xml:space="preserve"> </v>
      </c>
      <c r="C37" s="235"/>
    </row>
    <row r="38" spans="1:3" ht="26.15" customHeight="1">
      <c r="A38" s="235" t="str">
        <f>IF('Riesgos y prioridades'!$H46&gt;3,'Riesgos y prioridades'!A46," ")</f>
        <v xml:space="preserve"> </v>
      </c>
      <c r="B38" s="236" t="str">
        <f>IF('Riesgos y prioridades'!$H46&gt;3,'Riesgos y prioridades'!B46," ")</f>
        <v xml:space="preserve"> </v>
      </c>
      <c r="C38" s="235"/>
    </row>
    <row r="39" spans="1:3" ht="26.15" customHeight="1">
      <c r="A39" s="235" t="str">
        <f>IF('Riesgos y prioridades'!$H48&gt;3,'Riesgos y prioridades'!A48," ")</f>
        <v xml:space="preserve"> </v>
      </c>
      <c r="B39" s="236" t="str">
        <f>IF('Riesgos y prioridades'!$H48&gt;3,'Riesgos y prioridades'!B48," ")</f>
        <v xml:space="preserve"> </v>
      </c>
      <c r="C39" s="235"/>
    </row>
    <row r="40" spans="1:3" ht="26.15" customHeight="1">
      <c r="A40" s="235" t="str">
        <f>IF('Riesgos y prioridades'!$H50&gt;3,'Riesgos y prioridades'!A50," ")</f>
        <v xml:space="preserve"> </v>
      </c>
      <c r="B40" s="236" t="str">
        <f>IF('Riesgos y prioridades'!$H50&gt;3,'Riesgos y prioridades'!B50," ")</f>
        <v xml:space="preserve"> </v>
      </c>
      <c r="C40" s="235"/>
    </row>
    <row r="41" spans="1:3" ht="26.15" customHeight="1">
      <c r="A41" s="235" t="str">
        <f>IF('Riesgos y prioridades'!$H52&gt;3,'Riesgos y prioridades'!A52," ")</f>
        <v xml:space="preserve"> </v>
      </c>
      <c r="B41" s="236" t="str">
        <f>IF('Riesgos y prioridades'!$H52&gt;3,'Riesgos y prioridades'!B52," ")</f>
        <v xml:space="preserve"> </v>
      </c>
      <c r="C41" s="235"/>
    </row>
    <row r="42" spans="1:3" ht="26.15" customHeight="1">
      <c r="A42" s="235" t="str">
        <f>IF('Riesgos y prioridades'!$H53&gt;3,'Riesgos y prioridades'!A53," ")</f>
        <v xml:space="preserve"> </v>
      </c>
      <c r="B42" s="236" t="str">
        <f>IF('Riesgos y prioridades'!$H53&gt;3,'Riesgos y prioridades'!B53," ")</f>
        <v xml:space="preserve"> </v>
      </c>
      <c r="C42" s="235"/>
    </row>
    <row r="43" spans="1:3" ht="26.15" customHeight="1">
      <c r="A43" s="235" t="str">
        <f>IF('Riesgos y prioridades'!$H55&gt;3,'Riesgos y prioridades'!A55," ")</f>
        <v xml:space="preserve"> </v>
      </c>
      <c r="B43" s="236" t="str">
        <f>IF('Riesgos y prioridades'!$H55&gt;3,'Riesgos y prioridades'!B55," ")</f>
        <v xml:space="preserve"> </v>
      </c>
      <c r="C43" s="235"/>
    </row>
    <row r="44" spans="1:3" ht="26.15" customHeight="1">
      <c r="A44" s="235" t="str">
        <f>IF('Riesgos y prioridades'!$H56&gt;3,'Riesgos y prioridades'!A56," ")</f>
        <v xml:space="preserve"> </v>
      </c>
      <c r="B44" s="236" t="str">
        <f>IF('Riesgos y prioridades'!$H56&gt;3,'Riesgos y prioridades'!B56," ")</f>
        <v xml:space="preserve"> </v>
      </c>
      <c r="C44" s="235"/>
    </row>
    <row r="45" spans="1:3" ht="26.15" customHeight="1">
      <c r="A45" s="235" t="str">
        <f>IF('Riesgos y prioridades'!$H59&gt;3,'Riesgos y prioridades'!A59," ")</f>
        <v xml:space="preserve"> </v>
      </c>
      <c r="B45" s="236" t="str">
        <f>IF('Riesgos y prioridades'!$H59&gt;3,'Riesgos y prioridades'!B59," ")</f>
        <v xml:space="preserve"> </v>
      </c>
      <c r="C45" s="235"/>
    </row>
    <row r="46" spans="1:3" ht="39" customHeight="1">
      <c r="A46" s="235" t="str">
        <f>IF('Riesgos y prioridades'!$H60&gt;3,'Riesgos y prioridades'!A60," ")</f>
        <v xml:space="preserve"> </v>
      </c>
      <c r="B46" s="236" t="str">
        <f>IF('Riesgos y prioridades'!$H60&gt;3,'Riesgos y prioridades'!B60," ")</f>
        <v xml:space="preserve"> </v>
      </c>
      <c r="C46" s="235"/>
    </row>
    <row r="47" spans="1:3" ht="39" customHeight="1">
      <c r="A47" s="235" t="str">
        <f>IF('Riesgos y prioridades'!$H61&gt;3,'Riesgos y prioridades'!A61," ")</f>
        <v xml:space="preserve"> </v>
      </c>
      <c r="B47" s="236" t="str">
        <f>IF('Riesgos y prioridades'!$H61&gt;3,'Riesgos y prioridades'!B61," ")</f>
        <v xml:space="preserve"> </v>
      </c>
      <c r="C47" s="235"/>
    </row>
    <row r="48" spans="1:3" ht="26.15" customHeight="1">
      <c r="A48" s="235" t="str">
        <f>IF('Riesgos y prioridades'!$H62&gt;3,'Riesgos y prioridades'!A62," ")</f>
        <v xml:space="preserve"> </v>
      </c>
      <c r="B48" s="236" t="str">
        <f>IF('Riesgos y prioridades'!$H62&gt;3,'Riesgos y prioridades'!B62," ")</f>
        <v xml:space="preserve"> </v>
      </c>
      <c r="C48" s="235"/>
    </row>
    <row r="49" spans="1:3" ht="15" customHeight="1">
      <c r="A49" s="235" t="str">
        <f>IF('Riesgos y prioridades'!$H63&gt;3,'Riesgos y prioridades'!A63," ")</f>
        <v xml:space="preserve"> </v>
      </c>
      <c r="B49" s="236" t="str">
        <f>IF('Riesgos y prioridades'!$H63&gt;3,'Riesgos y prioridades'!B63," ")</f>
        <v xml:space="preserve"> </v>
      </c>
      <c r="C49" s="235"/>
    </row>
    <row r="50" spans="1:3">
      <c r="A50" s="235" t="str">
        <f>IF('Riesgos y prioridades'!$H64&gt;3,'Riesgos y prioridades'!A64," ")</f>
        <v xml:space="preserve"> </v>
      </c>
      <c r="B50" s="236" t="str">
        <f>IF('Riesgos y prioridades'!$H64&gt;3,'Riesgos y prioridades'!B64," ")</f>
        <v xml:space="preserve"> </v>
      </c>
      <c r="C50" s="235"/>
    </row>
    <row r="51" spans="1:3" ht="26.15" customHeight="1">
      <c r="A51" s="235" t="str">
        <f>IF('Riesgos y prioridades'!$H66&gt;3,'Riesgos y prioridades'!A66," ")</f>
        <v xml:space="preserve"> </v>
      </c>
      <c r="B51" s="236" t="str">
        <f>IF('Riesgos y prioridades'!$H66&gt;3,'Riesgos y prioridades'!B66," ")</f>
        <v xml:space="preserve"> </v>
      </c>
      <c r="C51" s="235"/>
    </row>
    <row r="52" spans="1:3" ht="15" customHeight="1">
      <c r="A52" s="235" t="str">
        <f>IF('Riesgos y prioridades'!$H67&gt;3,'Riesgos y prioridades'!A67," ")</f>
        <v xml:space="preserve"> </v>
      </c>
      <c r="B52" s="236" t="str">
        <f>IF('Riesgos y prioridades'!$H67&gt;3,'Riesgos y prioridades'!B67," ")</f>
        <v xml:space="preserve"> </v>
      </c>
      <c r="C52" s="235"/>
    </row>
    <row r="53" spans="1:3" ht="26.15" customHeight="1">
      <c r="A53" s="235" t="str">
        <f>IF('Riesgos y prioridades'!$H68&gt;3,'Riesgos y prioridades'!A68," ")</f>
        <v xml:space="preserve"> </v>
      </c>
      <c r="B53" s="236" t="str">
        <f>IF('Riesgos y prioridades'!$H68&gt;3,'Riesgos y prioridades'!B68," ")</f>
        <v xml:space="preserve"> </v>
      </c>
      <c r="C53" s="235"/>
    </row>
    <row r="54" spans="1:3" ht="26.15" customHeight="1">
      <c r="A54" s="235" t="str">
        <f>IF('Riesgos y prioridades'!$H69&gt;3,'Riesgos y prioridades'!A69," ")</f>
        <v xml:space="preserve"> </v>
      </c>
      <c r="B54" s="236" t="str">
        <f>IF('Riesgos y prioridades'!$H69&gt;3,'Riesgos y prioridades'!B69," ")</f>
        <v xml:space="preserve"> </v>
      </c>
      <c r="C54" s="235"/>
    </row>
    <row r="55" spans="1:3" ht="26.15" customHeight="1">
      <c r="A55" s="235" t="str">
        <f>IF('Riesgos y prioridades'!$H70&gt;3,'Riesgos y prioridades'!A70," ")</f>
        <v xml:space="preserve"> </v>
      </c>
      <c r="B55" s="236" t="str">
        <f>IF('Riesgos y prioridades'!$H70&gt;3,'Riesgos y prioridades'!B70," ")</f>
        <v xml:space="preserve"> </v>
      </c>
      <c r="C55" s="235"/>
    </row>
    <row r="56" spans="1:3" ht="15" customHeight="1">
      <c r="A56" s="235" t="str">
        <f>IF('Riesgos y prioridades'!$H72&gt;3,'Riesgos y prioridades'!A72," ")</f>
        <v xml:space="preserve"> </v>
      </c>
      <c r="B56" s="236" t="str">
        <f>IF('Riesgos y prioridades'!$H72&gt;3,'Riesgos y prioridades'!B72," ")</f>
        <v xml:space="preserve"> </v>
      </c>
      <c r="C56" s="235"/>
    </row>
    <row r="57" spans="1:3" ht="26.15" customHeight="1">
      <c r="A57" s="235" t="str">
        <f>IF('Riesgos y prioridades'!$H74&gt;3,'Riesgos y prioridades'!A74," ")</f>
        <v xml:space="preserve"> </v>
      </c>
      <c r="B57" s="236" t="str">
        <f>IF('Riesgos y prioridades'!$H74&gt;3,'Riesgos y prioridades'!B74," ")</f>
        <v xml:space="preserve"> </v>
      </c>
      <c r="C57" s="235"/>
    </row>
    <row r="58" spans="1:3" ht="15" customHeight="1">
      <c r="A58" s="235" t="str">
        <f>IF('Riesgos y prioridades'!$H75&gt;3,'Riesgos y prioridades'!A75," ")</f>
        <v xml:space="preserve"> </v>
      </c>
      <c r="B58" s="236" t="str">
        <f>IF('Riesgos y prioridades'!$H75&gt;3,'Riesgos y prioridades'!B75," ")</f>
        <v xml:space="preserve"> </v>
      </c>
      <c r="C58" s="235"/>
    </row>
    <row r="59" spans="1:3" ht="26.15" customHeight="1">
      <c r="A59" s="235" t="str">
        <f>IF('Riesgos y prioridades'!$H76&gt;3,'Riesgos y prioridades'!A76," ")</f>
        <v xml:space="preserve"> </v>
      </c>
      <c r="B59" s="236" t="str">
        <f>IF('Riesgos y prioridades'!$H76&gt;3,'Riesgos y prioridades'!B76," ")</f>
        <v xml:space="preserve"> </v>
      </c>
      <c r="C59" s="235"/>
    </row>
    <row r="60" spans="1:3" ht="39" customHeight="1">
      <c r="A60" s="235" t="str">
        <f>IF('Riesgos y prioridades'!$H77&gt;3,'Riesgos y prioridades'!A77," ")</f>
        <v xml:space="preserve"> </v>
      </c>
      <c r="B60" s="236" t="str">
        <f>IF('Riesgos y prioridades'!$H77&gt;3,'Riesgos y prioridades'!B77," ")</f>
        <v xml:space="preserve"> </v>
      </c>
      <c r="C60" s="235"/>
    </row>
    <row r="61" spans="1:3" ht="39" customHeight="1">
      <c r="A61" s="235" t="str">
        <f>IF('Riesgos y prioridades'!$H78&gt;3,'Riesgos y prioridades'!A78," ")</f>
        <v xml:space="preserve"> </v>
      </c>
      <c r="B61" s="236" t="str">
        <f>IF('Riesgos y prioridades'!$H78&gt;3,'Riesgos y prioridades'!B78," ")</f>
        <v xml:space="preserve"> </v>
      </c>
      <c r="C61" s="235"/>
    </row>
    <row r="62" spans="1:3" ht="39" customHeight="1">
      <c r="A62" s="235" t="str">
        <f>IF('Riesgos y prioridades'!$H79&gt;3,'Riesgos y prioridades'!A79," ")</f>
        <v xml:space="preserve"> </v>
      </c>
      <c r="B62" s="236" t="str">
        <f>IF('Riesgos y prioridades'!$H79&gt;3,'Riesgos y prioridades'!B79," ")</f>
        <v xml:space="preserve"> </v>
      </c>
      <c r="C62" s="235"/>
    </row>
    <row r="63" spans="1:3" ht="26.15" customHeight="1">
      <c r="A63" s="235" t="str">
        <f>IF('Riesgos y prioridades'!$H81&gt;3,'Riesgos y prioridades'!A81," ")</f>
        <v xml:space="preserve"> </v>
      </c>
      <c r="B63" s="236" t="str">
        <f>IF('Riesgos y prioridades'!$H81&gt;3,'Riesgos y prioridades'!B81," ")</f>
        <v xml:space="preserve"> </v>
      </c>
      <c r="C63" s="235"/>
    </row>
    <row r="64" spans="1:3" ht="26.15" customHeight="1">
      <c r="A64" s="235" t="str">
        <f>IF('Riesgos y prioridades'!$H83&gt;3,'Riesgos y prioridades'!A83," ")</f>
        <v xml:space="preserve"> </v>
      </c>
      <c r="B64" s="236" t="str">
        <f>IF('Riesgos y prioridades'!$H83&gt;3,'Riesgos y prioridades'!B83," ")</f>
        <v xml:space="preserve"> </v>
      </c>
      <c r="C64" s="235"/>
    </row>
    <row r="65" spans="1:3" ht="26.15" customHeight="1">
      <c r="A65" s="235" t="str">
        <f>IF('Riesgos y prioridades'!$H84&gt;3,'Riesgos y prioridades'!A84," ")</f>
        <v xml:space="preserve"> </v>
      </c>
      <c r="B65" s="236" t="str">
        <f>IF('Riesgos y prioridades'!$H84&gt;3,'Riesgos y prioridades'!B84," ")</f>
        <v xml:space="preserve"> </v>
      </c>
      <c r="C65" s="235"/>
    </row>
    <row r="66" spans="1:3" ht="26.15" customHeight="1">
      <c r="A66" s="235" t="str">
        <f>IF('Riesgos y prioridades'!$H85&gt;3,'Riesgos y prioridades'!A85," ")</f>
        <v xml:space="preserve"> </v>
      </c>
      <c r="B66" s="236" t="str">
        <f>IF('Riesgos y prioridades'!$H85&gt;3,'Riesgos y prioridades'!B85," ")</f>
        <v xml:space="preserve"> </v>
      </c>
      <c r="C66" s="235"/>
    </row>
    <row r="67" spans="1:3" ht="26.15" customHeight="1">
      <c r="A67" s="235" t="str">
        <f>IF('Riesgos y prioridades'!$H87&gt;3,'Riesgos y prioridades'!A87," ")</f>
        <v xml:space="preserve"> </v>
      </c>
      <c r="B67" s="236" t="str">
        <f>IF('Riesgos y prioridades'!$H87&gt;3,'Riesgos y prioridades'!B87," ")</f>
        <v xml:space="preserve"> </v>
      </c>
      <c r="C67" s="235"/>
    </row>
    <row r="68" spans="1:3" ht="26.15" customHeight="1">
      <c r="A68" s="235" t="str">
        <f>IF('Riesgos y prioridades'!$H88&gt;3,'Riesgos y prioridades'!A88," ")</f>
        <v xml:space="preserve"> </v>
      </c>
      <c r="B68" s="236" t="str">
        <f>IF('Riesgos y prioridades'!$H88&gt;3,'Riesgos y prioridades'!B88," ")</f>
        <v xml:space="preserve"> </v>
      </c>
      <c r="C68" s="235"/>
    </row>
    <row r="69" spans="1:3" ht="39" customHeight="1">
      <c r="A69" s="235" t="str">
        <f>IF('Riesgos y prioridades'!$H90&gt;3,'Riesgos y prioridades'!A90," ")</f>
        <v xml:space="preserve"> </v>
      </c>
      <c r="B69" s="236" t="str">
        <f>IF('Riesgos y prioridades'!$H90&gt;3,'Riesgos y prioridades'!B90," ")</f>
        <v xml:space="preserve"> </v>
      </c>
      <c r="C69" s="235"/>
    </row>
    <row r="70" spans="1:3" ht="39" customHeight="1">
      <c r="A70" s="235" t="str">
        <f>IF('Riesgos y prioridades'!$H91&gt;3,'Riesgos y prioridades'!A91," ")</f>
        <v xml:space="preserve"> </v>
      </c>
      <c r="B70" s="236" t="str">
        <f>IF('Riesgos y prioridades'!$H91&gt;3,'Riesgos y prioridades'!B91," ")</f>
        <v xml:space="preserve"> </v>
      </c>
      <c r="C70" s="235"/>
    </row>
    <row r="71" spans="1:3" ht="26.15" customHeight="1">
      <c r="A71" s="235" t="str">
        <f>IF('Riesgos y prioridades'!$H92&gt;3,'Riesgos y prioridades'!A92," ")</f>
        <v xml:space="preserve"> </v>
      </c>
      <c r="B71" s="236" t="str">
        <f>IF('Riesgos y prioridades'!$H92&gt;3,'Riesgos y prioridades'!B92," ")</f>
        <v xml:space="preserve"> </v>
      </c>
      <c r="C71" s="235"/>
    </row>
    <row r="72" spans="1:3" ht="26.15" customHeight="1">
      <c r="A72" s="235" t="str">
        <f>IF('Riesgos y prioridades'!$H95&gt;3,'Riesgos y prioridades'!A95," ")</f>
        <v xml:space="preserve"> </v>
      </c>
      <c r="B72" s="236" t="str">
        <f>IF('Riesgos y prioridades'!$H95&gt;3,'Riesgos y prioridades'!B95," ")</f>
        <v xml:space="preserve"> </v>
      </c>
      <c r="C72" s="235"/>
    </row>
    <row r="73" spans="1:3" ht="39.5" customHeight="1">
      <c r="A73" s="235" t="str">
        <f>IF('Riesgos y prioridades'!$H96&gt;3,'Riesgos y prioridades'!A96," ")</f>
        <v xml:space="preserve"> </v>
      </c>
      <c r="B73" s="236" t="str">
        <f>IF('Riesgos y prioridades'!$H96&gt;3,'Riesgos y prioridades'!B96," ")</f>
        <v xml:space="preserve"> </v>
      </c>
      <c r="C73" s="235"/>
    </row>
    <row r="74" spans="1:3" ht="26.15" customHeight="1">
      <c r="A74" s="235" t="str">
        <f>IF('Riesgos y prioridades'!$H97&gt;3,'Riesgos y prioridades'!A97," ")</f>
        <v xml:space="preserve"> </v>
      </c>
      <c r="B74" s="236" t="str">
        <f>IF('Riesgos y prioridades'!$H97&gt;3,'Riesgos y prioridades'!B97," ")</f>
        <v xml:space="preserve"> </v>
      </c>
      <c r="C74" s="235"/>
    </row>
    <row r="75" spans="1:3" ht="40.5" customHeight="1">
      <c r="A75" s="235" t="str">
        <f>IF('Riesgos y prioridades'!$H98&gt;3,'Riesgos y prioridades'!A98," ")</f>
        <v xml:space="preserve"> </v>
      </c>
      <c r="B75" s="236" t="str">
        <f>IF('Riesgos y prioridades'!$H98&gt;3,'Riesgos y prioridades'!B98," ")</f>
        <v xml:space="preserve"> </v>
      </c>
      <c r="C75" s="235"/>
    </row>
    <row r="76" spans="1:3" ht="39" customHeight="1">
      <c r="A76" s="235" t="str">
        <f>IF('Riesgos y prioridades'!$H100&gt;3,'Riesgos y prioridades'!A100," ")</f>
        <v xml:space="preserve"> </v>
      </c>
      <c r="B76" s="236" t="str">
        <f>IF('Riesgos y prioridades'!$H100&gt;3,'Riesgos y prioridades'!B100," ")</f>
        <v xml:space="preserve"> </v>
      </c>
      <c r="C76" s="235"/>
    </row>
    <row r="77" spans="1:3" ht="39" customHeight="1">
      <c r="A77" s="235" t="str">
        <f>IF('Riesgos y prioridades'!$H101&gt;3,'Riesgos y prioridades'!A101," ")</f>
        <v xml:space="preserve"> </v>
      </c>
      <c r="B77" s="236" t="str">
        <f>IF('Riesgos y prioridades'!$H101&gt;3,'Riesgos y prioridades'!B101," ")</f>
        <v xml:space="preserve"> </v>
      </c>
      <c r="C77" s="235"/>
    </row>
    <row r="78" spans="1:3" ht="51" customHeight="1">
      <c r="A78" s="235" t="str">
        <f>IF('Riesgos y prioridades'!$H103&gt;3,'Riesgos y prioridades'!A103," ")</f>
        <v xml:space="preserve"> </v>
      </c>
      <c r="B78" s="236" t="str">
        <f>IF('Riesgos y prioridades'!$H103&gt;3,'Riesgos y prioridades'!B103," ")</f>
        <v xml:space="preserve"> </v>
      </c>
      <c r="C78" s="235"/>
    </row>
    <row r="79" spans="1:3" ht="26.15" customHeight="1">
      <c r="A79" s="235" t="str">
        <f>IF('Riesgos y prioridades'!$H104&gt;3,'Riesgos y prioridades'!A104," ")</f>
        <v xml:space="preserve"> </v>
      </c>
      <c r="B79" s="236" t="str">
        <f>IF('Riesgos y prioridades'!$H104&gt;3,'Riesgos y prioridades'!B104," ")</f>
        <v xml:space="preserve"> </v>
      </c>
      <c r="C79" s="235"/>
    </row>
    <row r="80" spans="1:3" ht="15" customHeight="1">
      <c r="A80" s="235" t="str">
        <f>IF('Riesgos y prioridades'!$H106&gt;3,'Riesgos y prioridades'!A106," ")</f>
        <v xml:space="preserve"> </v>
      </c>
      <c r="B80" s="236" t="str">
        <f>IF('Riesgos y prioridades'!$H106&gt;3,'Riesgos y prioridades'!B106," ")</f>
        <v xml:space="preserve"> </v>
      </c>
      <c r="C80" s="235"/>
    </row>
    <row r="81" spans="1:3" ht="39" customHeight="1">
      <c r="A81" s="235" t="str">
        <f>IF('Riesgos y prioridades'!$H108&gt;3,'Riesgos y prioridades'!A108," ")</f>
        <v xml:space="preserve"> </v>
      </c>
      <c r="B81" s="236" t="str">
        <f>IF('Riesgos y prioridades'!$H108&gt;3,'Riesgos y prioridades'!B108," ")</f>
        <v xml:space="preserve"> </v>
      </c>
      <c r="C81" s="235"/>
    </row>
    <row r="82" spans="1:3" ht="26.15" customHeight="1">
      <c r="A82" s="235" t="str">
        <f>IF('Riesgos y prioridades'!$H110&gt;3,'Riesgos y prioridades'!A110," ")</f>
        <v xml:space="preserve"> </v>
      </c>
      <c r="B82" s="236" t="str">
        <f>IF('Riesgos y prioridades'!$H110&gt;3,'Riesgos y prioridades'!B110," ")</f>
        <v xml:space="preserve"> </v>
      </c>
      <c r="C82" s="235"/>
    </row>
    <row r="83" spans="1:3" ht="26.15" customHeight="1">
      <c r="A83" s="235" t="str">
        <f>IF('Riesgos y prioridades'!$H111&gt;3,'Riesgos y prioridades'!A111," ")</f>
        <v xml:space="preserve"> </v>
      </c>
      <c r="B83" s="236" t="str">
        <f>IF('Riesgos y prioridades'!$H111&gt;3,'Riesgos y prioridades'!B111," ")</f>
        <v xml:space="preserve"> </v>
      </c>
      <c r="C83" s="235"/>
    </row>
    <row r="84" spans="1:3" ht="39" customHeight="1">
      <c r="A84" s="235" t="str">
        <f>IF('Riesgos y prioridades'!$H113&gt;3,'Riesgos y prioridades'!A113," ")</f>
        <v xml:space="preserve"> </v>
      </c>
      <c r="B84" s="236" t="str">
        <f>IF('Riesgos y prioridades'!$H113&gt;3,'Riesgos y prioridades'!B113," ")</f>
        <v xml:space="preserve"> </v>
      </c>
      <c r="C84" s="235"/>
    </row>
    <row r="85" spans="1:3" ht="15" customHeight="1">
      <c r="A85" s="235" t="str">
        <f>IF('Riesgos y prioridades'!$H115&gt;3,'Riesgos y prioridades'!A115," ")</f>
        <v xml:space="preserve"> </v>
      </c>
      <c r="B85" s="236" t="str">
        <f>IF('Riesgos y prioridades'!$H115&gt;3,'Riesgos y prioridades'!B115," ")</f>
        <v xml:space="preserve"> </v>
      </c>
      <c r="C85" s="235"/>
    </row>
  </sheetData>
  <sheetProtection algorithmName="SHA-512" hashValue="WZv+47kkLCXt11BsxiU01ddDcliGu2wiVzhN81At21mSnhrD315kGlFDGKPmGezxIEd/Oq9d4a66AlcsN/igww==" saltValue="PsPmSGh+Suxu3+cIsfV3HA==" spinCount="100000" sheet="1" objects="1" scenarios="1"/>
  <sortState ref="D1:E128">
    <sortCondition ref="E1:E128"/>
  </sortState>
  <customSheetViews>
    <customSheetView guid="{6D9F2412-D006-4712-AF14-EA959F599FEF}">
      <pane ySplit="7" topLeftCell="A20" activePane="bottomLeft" state="frozen"/>
      <selection pane="bottomLeft"/>
      <pageMargins left="0.7" right="0.7" top="0.75" bottom="0.75" header="0.3" footer="0.3"/>
      <pageSetup paperSize="9" orientation="portrait" r:id="rId1"/>
    </customSheetView>
    <customSheetView guid="{4285FD5C-0531-48D1-9B8A-D5F30A1B7B15}">
      <pane ySplit="7" topLeftCell="A8" activePane="bottomLeft" state="frozen"/>
      <selection pane="bottomLeft"/>
      <pageMargins left="0.7" right="0.7" top="0.75" bottom="0.75" header="0.3" footer="0.3"/>
      <pageSetup paperSize="9" orientation="portrait" r:id="rId2"/>
    </customSheetView>
  </customSheetViews>
  <conditionalFormatting sqref="A9:C72 A76:C85">
    <cfRule type="expression" dxfId="35" priority="34">
      <formula>$C9="C"</formula>
    </cfRule>
    <cfRule type="expression" dxfId="34" priority="35">
      <formula>$C9="B"</formula>
    </cfRule>
    <cfRule type="expression" dxfId="33" priority="36">
      <formula>$C9="A"</formula>
    </cfRule>
  </conditionalFormatting>
  <conditionalFormatting sqref="A84:C85">
    <cfRule type="expression" dxfId="32" priority="31">
      <formula>$C84="C"</formula>
    </cfRule>
    <cfRule type="expression" dxfId="31" priority="32">
      <formula>$C84="B"</formula>
    </cfRule>
    <cfRule type="expression" dxfId="30" priority="33">
      <formula>$C84="A"</formula>
    </cfRule>
  </conditionalFormatting>
  <conditionalFormatting sqref="A84:C85">
    <cfRule type="expression" dxfId="29" priority="28">
      <formula>$C84="C"</formula>
    </cfRule>
    <cfRule type="expression" dxfId="28" priority="29">
      <formula>$C84="B"</formula>
    </cfRule>
    <cfRule type="expression" dxfId="27" priority="30">
      <formula>$C84="A"</formula>
    </cfRule>
  </conditionalFormatting>
  <conditionalFormatting sqref="A84:C85">
    <cfRule type="expression" dxfId="26" priority="25">
      <formula>$C84="C"</formula>
    </cfRule>
    <cfRule type="expression" dxfId="25" priority="26">
      <formula>$C84="B"</formula>
    </cfRule>
    <cfRule type="expression" dxfId="24" priority="27">
      <formula>$C84="A"</formula>
    </cfRule>
  </conditionalFormatting>
  <conditionalFormatting sqref="A84:C85">
    <cfRule type="expression" dxfId="23" priority="22">
      <formula>$C84="C"</formula>
    </cfRule>
    <cfRule type="expression" dxfId="22" priority="23">
      <formula>$C84="B"</formula>
    </cfRule>
    <cfRule type="expression" dxfId="21" priority="24">
      <formula>$C84="A"</formula>
    </cfRule>
  </conditionalFormatting>
  <conditionalFormatting sqref="A84:C85">
    <cfRule type="expression" dxfId="20" priority="19">
      <formula>$C84="C"</formula>
    </cfRule>
    <cfRule type="expression" dxfId="19" priority="20">
      <formula>$C84="B"</formula>
    </cfRule>
    <cfRule type="expression" dxfId="18" priority="21">
      <formula>$C84="A"</formula>
    </cfRule>
  </conditionalFormatting>
  <conditionalFormatting sqref="A84:C85">
    <cfRule type="expression" dxfId="17" priority="16">
      <formula>$C84="C"</formula>
    </cfRule>
    <cfRule type="expression" dxfId="16" priority="17">
      <formula>$C84="B"</formula>
    </cfRule>
    <cfRule type="expression" dxfId="15" priority="18">
      <formula>$C84="A"</formula>
    </cfRule>
  </conditionalFormatting>
  <conditionalFormatting sqref="A9:C9">
    <cfRule type="expression" dxfId="14" priority="13">
      <formula>$C9="C"</formula>
    </cfRule>
    <cfRule type="expression" dxfId="13" priority="14">
      <formula>$C9="B"</formula>
    </cfRule>
    <cfRule type="expression" dxfId="12" priority="15">
      <formula>$C9="A"</formula>
    </cfRule>
  </conditionalFormatting>
  <conditionalFormatting sqref="A9:C9 A76:C85">
    <cfRule type="expression" dxfId="11" priority="12">
      <formula>$C9="D"</formula>
    </cfRule>
  </conditionalFormatting>
  <conditionalFormatting sqref="A10:C72">
    <cfRule type="expression" dxfId="10" priority="9">
      <formula>$C10="C"</formula>
    </cfRule>
    <cfRule type="expression" dxfId="9" priority="10">
      <formula>$C10="B"</formula>
    </cfRule>
    <cfRule type="expression" dxfId="8" priority="11">
      <formula>$C10="A"</formula>
    </cfRule>
  </conditionalFormatting>
  <conditionalFormatting sqref="A10:C72">
    <cfRule type="expression" dxfId="7" priority="8">
      <formula>$C10="D"</formula>
    </cfRule>
  </conditionalFormatting>
  <conditionalFormatting sqref="A73:C75">
    <cfRule type="expression" dxfId="6" priority="5">
      <formula>$C73="C"</formula>
    </cfRule>
    <cfRule type="expression" dxfId="5" priority="6">
      <formula>$C73="B"</formula>
    </cfRule>
    <cfRule type="expression" dxfId="4" priority="7">
      <formula>$C73="A"</formula>
    </cfRule>
  </conditionalFormatting>
  <conditionalFormatting sqref="A73:C75">
    <cfRule type="expression" dxfId="3" priority="2">
      <formula>$C73="C"</formula>
    </cfRule>
    <cfRule type="expression" dxfId="2" priority="3">
      <formula>$C73="B"</formula>
    </cfRule>
    <cfRule type="expression" dxfId="1" priority="4">
      <formula>$C73="A"</formula>
    </cfRule>
  </conditionalFormatting>
  <conditionalFormatting sqref="A73:C75">
    <cfRule type="expression" dxfId="0" priority="1">
      <formula>$C73="D"</formula>
    </cfRule>
  </conditionalFormatting>
  <pageMargins left="0.7" right="0.7" top="0.75" bottom="0.75" header="0.3" footer="0.3"/>
  <pageSetup paperSize="9"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Zeros="0" workbookViewId="0">
      <pane xSplit="1" topLeftCell="B1" activePane="topRight" state="frozen"/>
      <selection pane="topRight" activeCell="A9" sqref="A9"/>
    </sheetView>
  </sheetViews>
  <sheetFormatPr defaultColWidth="9.1796875" defaultRowHeight="14.5"/>
  <cols>
    <col min="1" max="1" width="7.1796875" customWidth="1"/>
    <col min="4" max="4" width="17" customWidth="1"/>
    <col min="12" max="13" width="11.54296875" customWidth="1"/>
    <col min="14" max="14" width="22.81640625" customWidth="1"/>
    <col min="16" max="16" width="6.54296875" customWidth="1"/>
    <col min="17" max="17" width="13.54296875" customWidth="1"/>
  </cols>
  <sheetData>
    <row r="1" spans="1:17" ht="18.5">
      <c r="A1" s="183" t="s">
        <v>422</v>
      </c>
    </row>
    <row r="2" spans="1:17" ht="15" thickBot="1"/>
    <row r="3" spans="1:17" ht="15" thickBot="1">
      <c r="B3" s="382" t="s">
        <v>110</v>
      </c>
      <c r="C3" s="383"/>
      <c r="D3" s="383"/>
      <c r="E3" s="384"/>
      <c r="F3" s="382" t="s">
        <v>241</v>
      </c>
      <c r="G3" s="383"/>
      <c r="H3" s="383"/>
      <c r="I3" s="384"/>
      <c r="J3" s="382" t="s">
        <v>242</v>
      </c>
      <c r="K3" s="384"/>
    </row>
    <row r="4" spans="1:17" ht="15" thickBot="1">
      <c r="B4" s="385"/>
      <c r="C4" s="385"/>
      <c r="D4" s="385"/>
      <c r="E4" s="385"/>
      <c r="F4" s="385"/>
      <c r="G4" s="385"/>
      <c r="H4" s="385"/>
      <c r="I4" s="385"/>
      <c r="J4" s="385"/>
      <c r="K4" s="385"/>
      <c r="L4" s="385"/>
      <c r="M4" s="385"/>
      <c r="N4" s="385"/>
    </row>
    <row r="5" spans="1:17" ht="15" thickBot="1">
      <c r="A5" s="194"/>
      <c r="B5" s="195" t="s">
        <v>243</v>
      </c>
      <c r="C5" s="196"/>
      <c r="D5" s="196"/>
      <c r="E5" s="196"/>
      <c r="F5" s="196"/>
      <c r="G5" s="196"/>
      <c r="H5" s="196"/>
      <c r="I5" s="196"/>
      <c r="J5" s="196"/>
      <c r="K5" s="197"/>
      <c r="L5" s="196" t="s">
        <v>199</v>
      </c>
      <c r="M5" s="198"/>
      <c r="N5" s="196"/>
      <c r="O5" s="198"/>
      <c r="P5" s="198"/>
      <c r="Q5" s="199"/>
    </row>
    <row r="6" spans="1:17">
      <c r="A6" s="163" t="s">
        <v>98</v>
      </c>
      <c r="B6" s="386">
        <f>'Mitigación de riesgos'!B2</f>
        <v>0</v>
      </c>
      <c r="C6" s="387"/>
      <c r="D6" s="387"/>
      <c r="E6" s="387"/>
      <c r="F6" s="387"/>
      <c r="G6" s="387"/>
      <c r="H6" s="387"/>
      <c r="I6" s="387"/>
      <c r="J6" s="387"/>
      <c r="K6" s="388"/>
      <c r="L6" s="372"/>
      <c r="M6" s="373"/>
      <c r="N6" s="373"/>
      <c r="O6" s="373"/>
      <c r="P6" s="373"/>
      <c r="Q6" s="374"/>
    </row>
    <row r="7" spans="1:17">
      <c r="A7" s="165" t="s">
        <v>99</v>
      </c>
      <c r="B7" s="389">
        <f>'Mitigación de riesgos'!B3</f>
        <v>0</v>
      </c>
      <c r="C7" s="390"/>
      <c r="D7" s="390"/>
      <c r="E7" s="390"/>
      <c r="F7" s="390"/>
      <c r="G7" s="390"/>
      <c r="H7" s="390"/>
      <c r="I7" s="390"/>
      <c r="J7" s="390"/>
      <c r="K7" s="391"/>
      <c r="L7" s="375"/>
      <c r="M7" s="376"/>
      <c r="N7" s="376"/>
      <c r="O7" s="376"/>
      <c r="P7" s="376"/>
      <c r="Q7" s="377"/>
    </row>
    <row r="8" spans="1:17">
      <c r="A8" s="165" t="s">
        <v>100</v>
      </c>
      <c r="B8" s="389"/>
      <c r="C8" s="390"/>
      <c r="D8" s="390"/>
      <c r="E8" s="390"/>
      <c r="F8" s="390"/>
      <c r="G8" s="390"/>
      <c r="H8" s="390"/>
      <c r="I8" s="390"/>
      <c r="J8" s="390"/>
      <c r="K8" s="391"/>
      <c r="L8" s="375"/>
      <c r="M8" s="376"/>
      <c r="N8" s="376"/>
      <c r="O8" s="376"/>
      <c r="P8" s="376"/>
      <c r="Q8" s="377"/>
    </row>
    <row r="9" spans="1:17" ht="15" thickBot="1">
      <c r="A9" s="166" t="s">
        <v>317</v>
      </c>
      <c r="B9" s="392">
        <f>'Mitigación de riesgos'!B5</f>
        <v>0</v>
      </c>
      <c r="C9" s="393"/>
      <c r="D9" s="393"/>
      <c r="E9" s="393"/>
      <c r="F9" s="393"/>
      <c r="G9" s="393"/>
      <c r="H9" s="393"/>
      <c r="I9" s="393"/>
      <c r="J9" s="393"/>
      <c r="K9" s="394"/>
      <c r="L9" s="378"/>
      <c r="M9" s="379"/>
      <c r="N9" s="379"/>
      <c r="O9" s="379"/>
      <c r="P9" s="379"/>
      <c r="Q9" s="380"/>
    </row>
    <row r="10" spans="1:17" ht="15" thickBot="1">
      <c r="A10" s="164"/>
    </row>
    <row r="11" spans="1:17" s="164" customFormat="1" ht="29.5" thickBot="1">
      <c r="A11" s="163"/>
      <c r="B11" s="357" t="s">
        <v>423</v>
      </c>
      <c r="C11" s="358"/>
      <c r="D11" s="359"/>
      <c r="E11" s="357" t="s">
        <v>244</v>
      </c>
      <c r="F11" s="360"/>
      <c r="G11" s="361"/>
      <c r="H11" s="357" t="s">
        <v>245</v>
      </c>
      <c r="I11" s="358"/>
      <c r="J11" s="358"/>
      <c r="K11" s="359"/>
      <c r="L11" s="216" t="s">
        <v>246</v>
      </c>
      <c r="M11" s="216" t="s">
        <v>247</v>
      </c>
      <c r="N11" s="216" t="s">
        <v>248</v>
      </c>
      <c r="O11" s="357" t="s">
        <v>249</v>
      </c>
      <c r="P11" s="361"/>
      <c r="Q11" s="182" t="s">
        <v>250</v>
      </c>
    </row>
    <row r="12" spans="1:17" ht="15" customHeight="1">
      <c r="A12" s="362" t="s">
        <v>318</v>
      </c>
      <c r="B12" s="365"/>
      <c r="C12" s="366"/>
      <c r="D12" s="367"/>
      <c r="E12" s="369"/>
      <c r="F12" s="369"/>
      <c r="G12" s="381"/>
      <c r="H12" s="365"/>
      <c r="I12" s="366"/>
      <c r="J12" s="366"/>
      <c r="K12" s="367"/>
      <c r="L12" s="184"/>
      <c r="M12" s="184"/>
      <c r="N12" s="185"/>
      <c r="O12" s="369"/>
      <c r="P12" s="369"/>
      <c r="Q12" s="186"/>
    </row>
    <row r="13" spans="1:17">
      <c r="A13" s="363"/>
      <c r="B13" s="368"/>
      <c r="C13" s="370"/>
      <c r="D13" s="371"/>
      <c r="E13" s="352"/>
      <c r="F13" s="352"/>
      <c r="G13" s="368"/>
      <c r="H13" s="368"/>
      <c r="I13" s="370"/>
      <c r="J13" s="370"/>
      <c r="K13" s="371"/>
      <c r="L13" s="187"/>
      <c r="M13" s="187"/>
      <c r="N13" s="187"/>
      <c r="O13" s="352"/>
      <c r="P13" s="352"/>
      <c r="Q13" s="188"/>
    </row>
    <row r="14" spans="1:17">
      <c r="A14" s="363"/>
      <c r="B14" s="368"/>
      <c r="C14" s="370"/>
      <c r="D14" s="371"/>
      <c r="E14" s="352"/>
      <c r="F14" s="352"/>
      <c r="G14" s="368"/>
      <c r="H14" s="368"/>
      <c r="I14" s="370"/>
      <c r="J14" s="370"/>
      <c r="K14" s="371"/>
      <c r="L14" s="187"/>
      <c r="M14" s="187"/>
      <c r="N14" s="187"/>
      <c r="O14" s="352"/>
      <c r="P14" s="352"/>
      <c r="Q14" s="188"/>
    </row>
    <row r="15" spans="1:17" ht="15" thickBot="1">
      <c r="A15" s="364"/>
      <c r="B15" s="353"/>
      <c r="C15" s="354"/>
      <c r="D15" s="355"/>
      <c r="E15" s="352"/>
      <c r="F15" s="352"/>
      <c r="G15" s="368"/>
      <c r="H15" s="353"/>
      <c r="I15" s="354"/>
      <c r="J15" s="354"/>
      <c r="K15" s="355"/>
      <c r="L15" s="187"/>
      <c r="M15" s="187"/>
      <c r="N15" s="187"/>
      <c r="O15" s="352"/>
      <c r="P15" s="352"/>
      <c r="Q15" s="188"/>
    </row>
    <row r="16" spans="1:17" s="164" customFormat="1" ht="30.75" customHeight="1" thickBot="1">
      <c r="A16" s="165"/>
      <c r="B16" s="357" t="s">
        <v>423</v>
      </c>
      <c r="C16" s="358"/>
      <c r="D16" s="359"/>
      <c r="E16" s="357" t="s">
        <v>244</v>
      </c>
      <c r="F16" s="360"/>
      <c r="G16" s="361"/>
      <c r="H16" s="357" t="s">
        <v>245</v>
      </c>
      <c r="I16" s="358"/>
      <c r="J16" s="358"/>
      <c r="K16" s="359"/>
      <c r="L16" s="216" t="s">
        <v>246</v>
      </c>
      <c r="M16" s="216" t="s">
        <v>247</v>
      </c>
      <c r="N16" s="216" t="s">
        <v>248</v>
      </c>
      <c r="O16" s="357" t="s">
        <v>249</v>
      </c>
      <c r="P16" s="361"/>
      <c r="Q16" s="182" t="s">
        <v>250</v>
      </c>
    </row>
    <row r="17" spans="1:17" ht="14.5" customHeight="1">
      <c r="A17" s="362" t="s">
        <v>319</v>
      </c>
      <c r="B17" s="365"/>
      <c r="C17" s="366"/>
      <c r="D17" s="367"/>
      <c r="E17" s="352"/>
      <c r="F17" s="352"/>
      <c r="G17" s="368"/>
      <c r="H17" s="365"/>
      <c r="I17" s="366"/>
      <c r="J17" s="366"/>
      <c r="K17" s="367"/>
      <c r="L17" s="185"/>
      <c r="M17" s="185"/>
      <c r="N17" s="185"/>
      <c r="O17" s="369"/>
      <c r="P17" s="369"/>
      <c r="Q17" s="186"/>
    </row>
    <row r="18" spans="1:17">
      <c r="A18" s="363"/>
      <c r="B18" s="368"/>
      <c r="C18" s="370"/>
      <c r="D18" s="371"/>
      <c r="E18" s="352"/>
      <c r="F18" s="352"/>
      <c r="G18" s="368"/>
      <c r="H18" s="368"/>
      <c r="I18" s="370"/>
      <c r="J18" s="370"/>
      <c r="K18" s="371"/>
      <c r="L18" s="187"/>
      <c r="M18" s="187"/>
      <c r="N18" s="187"/>
      <c r="O18" s="352"/>
      <c r="P18" s="352"/>
      <c r="Q18" s="188"/>
    </row>
    <row r="19" spans="1:17">
      <c r="A19" s="363"/>
      <c r="B19" s="368"/>
      <c r="C19" s="370"/>
      <c r="D19" s="371"/>
      <c r="E19" s="352"/>
      <c r="F19" s="352"/>
      <c r="G19" s="368"/>
      <c r="H19" s="368"/>
      <c r="I19" s="370"/>
      <c r="J19" s="370"/>
      <c r="K19" s="371"/>
      <c r="L19" s="187"/>
      <c r="M19" s="187"/>
      <c r="N19" s="187"/>
      <c r="O19" s="352"/>
      <c r="P19" s="352"/>
      <c r="Q19" s="188"/>
    </row>
    <row r="20" spans="1:17" ht="15" thickBot="1">
      <c r="A20" s="364"/>
      <c r="B20" s="353"/>
      <c r="C20" s="354"/>
      <c r="D20" s="355"/>
      <c r="E20" s="352"/>
      <c r="F20" s="352"/>
      <c r="G20" s="368"/>
      <c r="H20" s="353"/>
      <c r="I20" s="354"/>
      <c r="J20" s="354"/>
      <c r="K20" s="355"/>
      <c r="L20" s="187"/>
      <c r="M20" s="187"/>
      <c r="N20" s="187"/>
      <c r="O20" s="352"/>
      <c r="P20" s="352"/>
      <c r="Q20" s="188"/>
    </row>
    <row r="21" spans="1:17" s="164" customFormat="1" ht="30.75" customHeight="1" thickBot="1">
      <c r="A21" s="165"/>
      <c r="B21" s="357" t="s">
        <v>423</v>
      </c>
      <c r="C21" s="358"/>
      <c r="D21" s="359"/>
      <c r="E21" s="357" t="s">
        <v>244</v>
      </c>
      <c r="F21" s="360"/>
      <c r="G21" s="361"/>
      <c r="H21" s="357" t="s">
        <v>245</v>
      </c>
      <c r="I21" s="358"/>
      <c r="J21" s="358"/>
      <c r="K21" s="359"/>
      <c r="L21" s="216" t="s">
        <v>246</v>
      </c>
      <c r="M21" s="216" t="s">
        <v>247</v>
      </c>
      <c r="N21" s="216" t="s">
        <v>248</v>
      </c>
      <c r="O21" s="357" t="s">
        <v>249</v>
      </c>
      <c r="P21" s="361"/>
      <c r="Q21" s="182" t="s">
        <v>250</v>
      </c>
    </row>
    <row r="22" spans="1:17" ht="15" customHeight="1">
      <c r="A22" s="362" t="s">
        <v>320</v>
      </c>
      <c r="B22" s="365"/>
      <c r="C22" s="366"/>
      <c r="D22" s="367"/>
      <c r="E22" s="352"/>
      <c r="F22" s="352"/>
      <c r="G22" s="368"/>
      <c r="H22" s="365"/>
      <c r="I22" s="366"/>
      <c r="J22" s="366"/>
      <c r="K22" s="367"/>
      <c r="L22" s="185"/>
      <c r="M22" s="185"/>
      <c r="N22" s="185"/>
      <c r="O22" s="369"/>
      <c r="P22" s="369"/>
      <c r="Q22" s="186"/>
    </row>
    <row r="23" spans="1:17">
      <c r="A23" s="363"/>
      <c r="B23" s="368"/>
      <c r="C23" s="370"/>
      <c r="D23" s="371"/>
      <c r="E23" s="352"/>
      <c r="F23" s="352"/>
      <c r="G23" s="368"/>
      <c r="H23" s="368"/>
      <c r="I23" s="370"/>
      <c r="J23" s="370"/>
      <c r="K23" s="371"/>
      <c r="L23" s="187"/>
      <c r="M23" s="187"/>
      <c r="N23" s="187"/>
      <c r="O23" s="352"/>
      <c r="P23" s="352"/>
      <c r="Q23" s="188"/>
    </row>
    <row r="24" spans="1:17">
      <c r="A24" s="363"/>
      <c r="B24" s="368"/>
      <c r="C24" s="370"/>
      <c r="D24" s="371"/>
      <c r="E24" s="352"/>
      <c r="F24" s="352"/>
      <c r="G24" s="368"/>
      <c r="H24" s="368"/>
      <c r="I24" s="370"/>
      <c r="J24" s="370"/>
      <c r="K24" s="371"/>
      <c r="L24" s="187"/>
      <c r="M24" s="187"/>
      <c r="N24" s="187"/>
      <c r="O24" s="352"/>
      <c r="P24" s="352"/>
      <c r="Q24" s="188"/>
    </row>
    <row r="25" spans="1:17" ht="15" thickBot="1">
      <c r="A25" s="364"/>
      <c r="B25" s="353"/>
      <c r="C25" s="354"/>
      <c r="D25" s="355"/>
      <c r="E25" s="356"/>
      <c r="F25" s="356"/>
      <c r="G25" s="353"/>
      <c r="H25" s="353"/>
      <c r="I25" s="354"/>
      <c r="J25" s="354"/>
      <c r="K25" s="355"/>
      <c r="L25" s="189"/>
      <c r="M25" s="189"/>
      <c r="N25" s="189"/>
      <c r="O25" s="356"/>
      <c r="P25" s="356"/>
      <c r="Q25" s="190"/>
    </row>
    <row r="26" spans="1:17" s="164" customFormat="1" ht="30.75" customHeight="1" thickBot="1">
      <c r="A26" s="165"/>
      <c r="B26" s="357" t="s">
        <v>423</v>
      </c>
      <c r="C26" s="358"/>
      <c r="D26" s="359"/>
      <c r="E26" s="357" t="s">
        <v>244</v>
      </c>
      <c r="F26" s="360"/>
      <c r="G26" s="361"/>
      <c r="H26" s="357" t="s">
        <v>245</v>
      </c>
      <c r="I26" s="358"/>
      <c r="J26" s="358"/>
      <c r="K26" s="359"/>
      <c r="L26" s="216" t="s">
        <v>246</v>
      </c>
      <c r="M26" s="216" t="s">
        <v>247</v>
      </c>
      <c r="N26" s="216" t="s">
        <v>248</v>
      </c>
      <c r="O26" s="357" t="s">
        <v>249</v>
      </c>
      <c r="P26" s="361"/>
      <c r="Q26" s="182" t="s">
        <v>250</v>
      </c>
    </row>
    <row r="27" spans="1:17" ht="15" customHeight="1">
      <c r="A27" s="362" t="s">
        <v>321</v>
      </c>
      <c r="B27" s="365"/>
      <c r="C27" s="366"/>
      <c r="D27" s="367"/>
      <c r="E27" s="352"/>
      <c r="F27" s="352"/>
      <c r="G27" s="368"/>
      <c r="H27" s="365"/>
      <c r="I27" s="366"/>
      <c r="J27" s="366"/>
      <c r="K27" s="367"/>
      <c r="L27" s="230"/>
      <c r="M27" s="230"/>
      <c r="N27" s="230"/>
      <c r="O27" s="369"/>
      <c r="P27" s="369"/>
      <c r="Q27" s="186"/>
    </row>
    <row r="28" spans="1:17">
      <c r="A28" s="363"/>
      <c r="B28" s="368"/>
      <c r="C28" s="370"/>
      <c r="D28" s="371"/>
      <c r="E28" s="352"/>
      <c r="F28" s="352"/>
      <c r="G28" s="368"/>
      <c r="H28" s="368"/>
      <c r="I28" s="370"/>
      <c r="J28" s="370"/>
      <c r="K28" s="371"/>
      <c r="L28" s="229"/>
      <c r="M28" s="229"/>
      <c r="N28" s="229"/>
      <c r="O28" s="352"/>
      <c r="P28" s="352"/>
      <c r="Q28" s="188"/>
    </row>
    <row r="29" spans="1:17">
      <c r="A29" s="363"/>
      <c r="B29" s="368"/>
      <c r="C29" s="370"/>
      <c r="D29" s="371"/>
      <c r="E29" s="352"/>
      <c r="F29" s="352"/>
      <c r="G29" s="368"/>
      <c r="H29" s="368"/>
      <c r="I29" s="370"/>
      <c r="J29" s="370"/>
      <c r="K29" s="371"/>
      <c r="L29" s="229"/>
      <c r="M29" s="229"/>
      <c r="N29" s="229"/>
      <c r="O29" s="352"/>
      <c r="P29" s="352"/>
      <c r="Q29" s="188"/>
    </row>
    <row r="30" spans="1:17" ht="15" thickBot="1">
      <c r="A30" s="364"/>
      <c r="B30" s="353"/>
      <c r="C30" s="354"/>
      <c r="D30" s="355"/>
      <c r="E30" s="356"/>
      <c r="F30" s="356"/>
      <c r="G30" s="353"/>
      <c r="H30" s="353"/>
      <c r="I30" s="354"/>
      <c r="J30" s="354"/>
      <c r="K30" s="355"/>
      <c r="L30" s="228"/>
      <c r="M30" s="228"/>
      <c r="N30" s="228"/>
      <c r="O30" s="356"/>
      <c r="P30" s="356"/>
      <c r="Q30" s="190"/>
    </row>
    <row r="32" spans="1:17">
      <c r="B32" s="180"/>
    </row>
    <row r="33" spans="2:2">
      <c r="B33" s="180"/>
    </row>
    <row r="34" spans="2:2">
      <c r="B34" s="181"/>
    </row>
    <row r="36" spans="2:2">
      <c r="B36" s="181"/>
    </row>
    <row r="38" spans="2:2">
      <c r="B38" s="164"/>
    </row>
  </sheetData>
  <sheetProtection algorithmName="SHA-512" hashValue="/ZBFoFasbaPXbPOnh/mDq6K4QQVnPeQ+4a5LYA54NafDNdj7Dcfxr/vDo8SPCUlutjJEBHKmPEiYbToOG0JFWA==" saltValue="itoptwvtFQirChbubaBC4g==" spinCount="100000" sheet="1" objects="1" scenarios="1"/>
  <customSheetViews>
    <customSheetView guid="{6D9F2412-D006-4712-AF14-EA959F599FEF}" zeroValues="0">
      <pane xSplit="1" topLeftCell="B1" activePane="topRight" state="frozen"/>
      <selection pane="topRight"/>
      <pageMargins left="0.7" right="0.7" top="0.75" bottom="0.75" header="0.3" footer="0.3"/>
      <pageSetup paperSize="9" orientation="portrait" r:id="rId1"/>
    </customSheetView>
    <customSheetView guid="{4285FD5C-0531-48D1-9B8A-D5F30A1B7B15}" zeroValues="0">
      <pane xSplit="1" topLeftCell="B1" activePane="topRight" state="frozen"/>
      <selection pane="topRight"/>
      <pageMargins left="0.7" right="0.7" top="0.75" bottom="0.75" header="0.3" footer="0.3"/>
      <pageSetup paperSize="9" orientation="portrait" r:id="rId2"/>
    </customSheetView>
  </customSheetViews>
  <mergeCells count="96">
    <mergeCell ref="A12:A15"/>
    <mergeCell ref="O12:P12"/>
    <mergeCell ref="O13:P13"/>
    <mergeCell ref="O14:P14"/>
    <mergeCell ref="B3:E3"/>
    <mergeCell ref="F3:I3"/>
    <mergeCell ref="J3:K3"/>
    <mergeCell ref="B4:N4"/>
    <mergeCell ref="B6:K6"/>
    <mergeCell ref="B7:K7"/>
    <mergeCell ref="B9:K9"/>
    <mergeCell ref="O15:P15"/>
    <mergeCell ref="B8:K8"/>
    <mergeCell ref="L8:Q8"/>
    <mergeCell ref="A22:A25"/>
    <mergeCell ref="O22:P22"/>
    <mergeCell ref="O23:P23"/>
    <mergeCell ref="O24:P24"/>
    <mergeCell ref="A17:A20"/>
    <mergeCell ref="O17:P17"/>
    <mergeCell ref="O18:P18"/>
    <mergeCell ref="O19:P19"/>
    <mergeCell ref="O25:P25"/>
    <mergeCell ref="O20:P20"/>
    <mergeCell ref="O21:P21"/>
    <mergeCell ref="B17:D17"/>
    <mergeCell ref="B25:D25"/>
    <mergeCell ref="B18:D18"/>
    <mergeCell ref="B19:D19"/>
    <mergeCell ref="B20:D20"/>
    <mergeCell ref="O16:P16"/>
    <mergeCell ref="L6:Q6"/>
    <mergeCell ref="L7:Q7"/>
    <mergeCell ref="L9:Q9"/>
    <mergeCell ref="B11:D11"/>
    <mergeCell ref="B12:D12"/>
    <mergeCell ref="O11:P11"/>
    <mergeCell ref="B13:D13"/>
    <mergeCell ref="B14:D14"/>
    <mergeCell ref="B15:D15"/>
    <mergeCell ref="B16:D16"/>
    <mergeCell ref="E11:G11"/>
    <mergeCell ref="E12:G12"/>
    <mergeCell ref="E13:G13"/>
    <mergeCell ref="E14:G14"/>
    <mergeCell ref="E15:G15"/>
    <mergeCell ref="E24:G24"/>
    <mergeCell ref="B23:D23"/>
    <mergeCell ref="B24:D24"/>
    <mergeCell ref="E16:G16"/>
    <mergeCell ref="E17:G17"/>
    <mergeCell ref="E18:G18"/>
    <mergeCell ref="E19:G19"/>
    <mergeCell ref="E20:G20"/>
    <mergeCell ref="B21:D21"/>
    <mergeCell ref="B22:D22"/>
    <mergeCell ref="E21:G21"/>
    <mergeCell ref="E22:G22"/>
    <mergeCell ref="E23:G23"/>
    <mergeCell ref="E25:G25"/>
    <mergeCell ref="H11:K11"/>
    <mergeCell ref="H12:K12"/>
    <mergeCell ref="H13:K13"/>
    <mergeCell ref="H14:K14"/>
    <mergeCell ref="H15:K15"/>
    <mergeCell ref="H16:K16"/>
    <mergeCell ref="H17:K17"/>
    <mergeCell ref="H18:K18"/>
    <mergeCell ref="H19:K19"/>
    <mergeCell ref="H20:K20"/>
    <mergeCell ref="H21:K21"/>
    <mergeCell ref="H22:K22"/>
    <mergeCell ref="H23:K23"/>
    <mergeCell ref="H24:K24"/>
    <mergeCell ref="H25:K25"/>
    <mergeCell ref="B26:D26"/>
    <mergeCell ref="E26:G26"/>
    <mergeCell ref="H26:K26"/>
    <mergeCell ref="O26:P26"/>
    <mergeCell ref="A27:A30"/>
    <mergeCell ref="B27:D27"/>
    <mergeCell ref="E27:G27"/>
    <mergeCell ref="H27:K27"/>
    <mergeCell ref="O27:P27"/>
    <mergeCell ref="B28:D28"/>
    <mergeCell ref="E28:G28"/>
    <mergeCell ref="H28:K28"/>
    <mergeCell ref="O28:P28"/>
    <mergeCell ref="B29:D29"/>
    <mergeCell ref="E29:G29"/>
    <mergeCell ref="H29:K29"/>
    <mergeCell ref="O29:P29"/>
    <mergeCell ref="B30:D30"/>
    <mergeCell ref="E30:G30"/>
    <mergeCell ref="H30:K30"/>
    <mergeCell ref="O30:P30"/>
  </mergeCell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Introducción</vt:lpstr>
      <vt:lpstr>Formulario de entrada</vt:lpstr>
      <vt:lpstr>Estandár sobre salvaguardia</vt:lpstr>
      <vt:lpstr>Resultados Intermedios</vt:lpstr>
      <vt:lpstr>Resultados Finales</vt:lpstr>
      <vt:lpstr>Riesgos y prioridades</vt:lpstr>
      <vt:lpstr>Mitigación de riesgos</vt:lpstr>
      <vt:lpstr>Plan de mejora</vt:lpstr>
      <vt:lpstr>'Formulario de entrada'!Print_Area</vt:lpstr>
      <vt:lpstr>'Resultados Intermedios'!Print_Titles</vt:lpstr>
      <vt:lpstr>'Formulario de entrada'!RANGE_A1_C218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 Boomers</dc:creator>
  <cp:lastModifiedBy>vrzackova.a</cp:lastModifiedBy>
  <cp:lastPrinted>2020-11-03T22:29:59Z</cp:lastPrinted>
  <dcterms:created xsi:type="dcterms:W3CDTF">2014-01-24T13:08:24Z</dcterms:created>
  <dcterms:modified xsi:type="dcterms:W3CDTF">2021-01-22T15:58:20Z</dcterms:modified>
</cp:coreProperties>
</file>