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winter.j\Documents\CI MS\Safeguarding\"/>
    </mc:Choice>
  </mc:AlternateContent>
  <bookViews>
    <workbookView xWindow="0" yWindow="0" windowWidth="19200" windowHeight="6760" activeTab="1"/>
  </bookViews>
  <sheets>
    <sheet name="Introduction" sheetId="4" r:id="rId1"/>
    <sheet name="Formulaire de saisie" sheetId="1" r:id="rId2"/>
    <sheet name="Norme sur la sauvegarde" sheetId="9" r:id="rId3"/>
    <sheet name="Résultats Intermédiaires" sheetId="2" r:id="rId4"/>
    <sheet name="Résultats finaux" sheetId="3" r:id="rId5"/>
    <sheet name="Risques &amp; priorités" sheetId="5" r:id="rId6"/>
    <sheet name="Atténuation des risques" sheetId="6" r:id="rId7"/>
    <sheet name="Plan d'amélioration" sheetId="8" r:id="rId8"/>
  </sheets>
  <definedNames>
    <definedName name="_ftn1" localSheetId="1">'Formulaire de saisie'!#REF!</definedName>
    <definedName name="_ftnref1" localSheetId="1">'Formulaire de saisie'!#REF!</definedName>
    <definedName name="_xlnm.Print_Area" localSheetId="1">'Formulaire de saisie'!$A$1:$G$113</definedName>
    <definedName name="_xlnm.Print_Titles" localSheetId="3">'Résultats Intermédiaires'!$1:$2</definedName>
    <definedName name="RANGE_A1_C218" localSheetId="1">'Formulaire de saisie'!$A$1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8" i="5" l="1"/>
  <c r="C97" i="5"/>
  <c r="C96" i="5"/>
  <c r="C64" i="5"/>
  <c r="B75" i="6"/>
  <c r="A75" i="6"/>
  <c r="B74" i="6"/>
  <c r="A74" i="6"/>
  <c r="B73" i="6"/>
  <c r="A73" i="6"/>
  <c r="B50" i="6"/>
  <c r="A50" i="6"/>
  <c r="G98" i="5"/>
  <c r="G97" i="5"/>
  <c r="G96" i="5"/>
  <c r="B98" i="5"/>
  <c r="A98" i="5"/>
  <c r="B97" i="5"/>
  <c r="A97" i="5"/>
  <c r="B96" i="5"/>
  <c r="A96" i="5"/>
  <c r="G64" i="5"/>
  <c r="B64" i="5"/>
  <c r="A64" i="5"/>
  <c r="D66" i="3"/>
  <c r="D63" i="3"/>
  <c r="A70" i="3"/>
  <c r="A69" i="3"/>
  <c r="A68" i="3"/>
  <c r="A67" i="3"/>
  <c r="B69" i="3"/>
  <c r="B68" i="3"/>
  <c r="B67" i="3"/>
  <c r="B66" i="3"/>
  <c r="B64" i="3"/>
  <c r="B63" i="3"/>
  <c r="G23" i="2"/>
  <c r="G22" i="2"/>
  <c r="F94" i="2"/>
  <c r="G98" i="2"/>
  <c r="D98" i="2"/>
  <c r="G97" i="2"/>
  <c r="D97" i="2"/>
  <c r="D19" i="9" s="1"/>
  <c r="E19" i="9" s="1"/>
  <c r="H19" i="9" s="1"/>
  <c r="I19" i="9" s="1"/>
  <c r="G96" i="2"/>
  <c r="D96" i="2"/>
  <c r="E96" i="2" s="1"/>
  <c r="H96" i="2" s="1"/>
  <c r="G95" i="2"/>
  <c r="G94" i="2" s="1"/>
  <c r="F58" i="2"/>
  <c r="G64" i="2" s="1"/>
  <c r="D64" i="2"/>
  <c r="D58" i="2" s="1"/>
  <c r="B64" i="2"/>
  <c r="A64" i="2"/>
  <c r="B98" i="2"/>
  <c r="A98" i="2"/>
  <c r="B97" i="2"/>
  <c r="A97" i="2"/>
  <c r="B96" i="2"/>
  <c r="A96" i="2"/>
  <c r="B36" i="9"/>
  <c r="B70" i="3" s="1"/>
  <c r="B35" i="9"/>
  <c r="B34" i="9"/>
  <c r="B33" i="9"/>
  <c r="T23" i="9"/>
  <c r="T21" i="9"/>
  <c r="T16" i="9"/>
  <c r="T14" i="9"/>
  <c r="T12" i="9"/>
  <c r="T8" i="9"/>
  <c r="T5" i="9"/>
  <c r="T3" i="9"/>
  <c r="T2" i="9"/>
  <c r="A24" i="9"/>
  <c r="A22" i="9"/>
  <c r="R22" i="9" s="1"/>
  <c r="B24" i="9"/>
  <c r="B22" i="9"/>
  <c r="B20" i="9"/>
  <c r="A20" i="9"/>
  <c r="R20" i="9" s="1"/>
  <c r="B19" i="9"/>
  <c r="A19" i="9"/>
  <c r="R19" i="9" s="1"/>
  <c r="B18" i="9"/>
  <c r="A18" i="9"/>
  <c r="A17" i="9"/>
  <c r="R17" i="9" s="1"/>
  <c r="B17" i="9"/>
  <c r="A15" i="9"/>
  <c r="B15" i="9"/>
  <c r="A13" i="9"/>
  <c r="R13" i="9" s="1"/>
  <c r="B13" i="9"/>
  <c r="B11" i="9"/>
  <c r="A11" i="9"/>
  <c r="R11" i="9" s="1"/>
  <c r="B10" i="9"/>
  <c r="A10" i="9"/>
  <c r="A9" i="9"/>
  <c r="B9" i="9"/>
  <c r="B7" i="9"/>
  <c r="A7" i="9"/>
  <c r="R7" i="9" s="1"/>
  <c r="A6" i="9"/>
  <c r="B6" i="9"/>
  <c r="B4" i="9"/>
  <c r="A4" i="9"/>
  <c r="R4" i="9" s="1"/>
  <c r="R24" i="9"/>
  <c r="R23" i="9"/>
  <c r="G23" i="9"/>
  <c r="F23" i="9"/>
  <c r="R21" i="9"/>
  <c r="G21" i="9"/>
  <c r="F21" i="9"/>
  <c r="R18" i="9"/>
  <c r="R16" i="9"/>
  <c r="G16" i="9"/>
  <c r="F16" i="9"/>
  <c r="R15" i="9"/>
  <c r="R14" i="9"/>
  <c r="G14" i="9"/>
  <c r="F14" i="9"/>
  <c r="R12" i="9"/>
  <c r="G12" i="9"/>
  <c r="F12" i="9"/>
  <c r="R10" i="9"/>
  <c r="R9" i="9"/>
  <c r="R8" i="9"/>
  <c r="G8" i="9"/>
  <c r="F8" i="9"/>
  <c r="R6" i="9"/>
  <c r="R5" i="9"/>
  <c r="G5" i="9"/>
  <c r="F5" i="9"/>
  <c r="R3" i="9"/>
  <c r="G3" i="9"/>
  <c r="F3" i="9"/>
  <c r="L2" i="9"/>
  <c r="B9" i="8"/>
  <c r="D18" i="9" l="1"/>
  <c r="E18" i="9" s="1"/>
  <c r="H18" i="9" s="1"/>
  <c r="I18" i="9" s="1"/>
  <c r="E98" i="2"/>
  <c r="H98" i="2" s="1"/>
  <c r="I98" i="2" s="1"/>
  <c r="D20" i="9"/>
  <c r="E20" i="9" s="1"/>
  <c r="H20" i="9" s="1"/>
  <c r="I20" i="9" s="1"/>
  <c r="E97" i="2"/>
  <c r="H97" i="2" s="1"/>
  <c r="I97" i="2" s="1"/>
  <c r="E64" i="2"/>
  <c r="E58" i="2" s="1"/>
  <c r="D15" i="9"/>
  <c r="I96" i="2"/>
  <c r="B93" i="5"/>
  <c r="B57" i="5"/>
  <c r="B26" i="5"/>
  <c r="B3" i="5"/>
  <c r="B61" i="3"/>
  <c r="B60" i="3"/>
  <c r="B59" i="3"/>
  <c r="B58" i="3"/>
  <c r="F73" i="2"/>
  <c r="F65" i="2"/>
  <c r="B72" i="6"/>
  <c r="A72" i="6"/>
  <c r="G95" i="5"/>
  <c r="C95" i="5"/>
  <c r="B95" i="5"/>
  <c r="A95" i="5"/>
  <c r="B94" i="5"/>
  <c r="A94" i="5"/>
  <c r="F109" i="2"/>
  <c r="G111" i="2" s="1"/>
  <c r="F99" i="2"/>
  <c r="D95" i="2"/>
  <c r="B95" i="2"/>
  <c r="A95" i="2"/>
  <c r="B94" i="2"/>
  <c r="A94" i="2"/>
  <c r="F92" i="1"/>
  <c r="G92" i="1" s="1"/>
  <c r="B8" i="8"/>
  <c r="B7" i="8"/>
  <c r="B6" i="8"/>
  <c r="A84" i="6"/>
  <c r="B84" i="6"/>
  <c r="A85" i="6"/>
  <c r="B85" i="6"/>
  <c r="B82" i="6"/>
  <c r="A82" i="6"/>
  <c r="B81" i="6"/>
  <c r="A81" i="6"/>
  <c r="B80" i="6"/>
  <c r="A80" i="6"/>
  <c r="B79" i="6"/>
  <c r="A79" i="6"/>
  <c r="B78" i="6"/>
  <c r="A78" i="6"/>
  <c r="B83" i="6"/>
  <c r="A83" i="6"/>
  <c r="B77" i="6"/>
  <c r="A77" i="6"/>
  <c r="B76" i="6"/>
  <c r="A76" i="6"/>
  <c r="B71" i="6"/>
  <c r="A71"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55" i="6"/>
  <c r="A55" i="6"/>
  <c r="B54" i="6"/>
  <c r="A54" i="6"/>
  <c r="B53" i="6"/>
  <c r="A53" i="6"/>
  <c r="B52" i="6"/>
  <c r="A52" i="6"/>
  <c r="B51" i="6"/>
  <c r="A51" i="6"/>
  <c r="B49" i="6"/>
  <c r="A49" i="6"/>
  <c r="B48" i="6"/>
  <c r="A48" i="6"/>
  <c r="B47" i="6"/>
  <c r="A47" i="6"/>
  <c r="B46" i="6"/>
  <c r="A46" i="6"/>
  <c r="B45" i="6"/>
  <c r="A45" i="6"/>
  <c r="B44" i="6"/>
  <c r="A44" i="6"/>
  <c r="B43" i="6"/>
  <c r="A43" i="6"/>
  <c r="B42" i="6"/>
  <c r="A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2" i="6"/>
  <c r="A12" i="6"/>
  <c r="B10" i="6"/>
  <c r="A10" i="6"/>
  <c r="B9" i="6"/>
  <c r="A9" i="6"/>
  <c r="G101" i="2"/>
  <c r="G76" i="2"/>
  <c r="G67" i="2"/>
  <c r="F112" i="1"/>
  <c r="G112" i="1" s="1"/>
  <c r="F110" i="1"/>
  <c r="G110" i="1" s="1"/>
  <c r="F107" i="1"/>
  <c r="G107" i="1" s="1"/>
  <c r="F105" i="1"/>
  <c r="G105" i="1" s="1"/>
  <c r="F103" i="1"/>
  <c r="G103" i="1" s="1"/>
  <c r="F100" i="1"/>
  <c r="G100" i="1" s="1"/>
  <c r="F97" i="1"/>
  <c r="G97" i="1" s="1"/>
  <c r="F87" i="1"/>
  <c r="G87" i="1" s="1"/>
  <c r="F84" i="1"/>
  <c r="G84" i="1" s="1"/>
  <c r="F80" i="1"/>
  <c r="G80" i="1" s="1"/>
  <c r="F78" i="1"/>
  <c r="G78" i="1" s="1"/>
  <c r="F71" i="1"/>
  <c r="G71" i="1" s="1"/>
  <c r="F69" i="1"/>
  <c r="G69" i="1" s="1"/>
  <c r="F63" i="1"/>
  <c r="G63" i="1" s="1"/>
  <c r="F56" i="1"/>
  <c r="G56" i="1" s="1"/>
  <c r="F52" i="1"/>
  <c r="G52" i="1" s="1"/>
  <c r="F49" i="1"/>
  <c r="G49" i="1" s="1"/>
  <c r="F47" i="1"/>
  <c r="G47" i="1" s="1"/>
  <c r="F45" i="1"/>
  <c r="G45" i="1" s="1"/>
  <c r="F34" i="1"/>
  <c r="G34" i="1" s="1"/>
  <c r="F31" i="1"/>
  <c r="G31" i="1" s="1"/>
  <c r="F27" i="1"/>
  <c r="G27" i="1" s="1"/>
  <c r="F25" i="1"/>
  <c r="G25" i="1" s="1"/>
  <c r="F22" i="1"/>
  <c r="G22" i="1" s="1"/>
  <c r="F19" i="1"/>
  <c r="G19" i="1" s="1"/>
  <c r="F16" i="1"/>
  <c r="G16" i="1" s="1"/>
  <c r="F14" i="1"/>
  <c r="G14" i="1" s="1"/>
  <c r="F12" i="1"/>
  <c r="G12" i="1" s="1"/>
  <c r="F8" i="1"/>
  <c r="G8" i="1" s="1"/>
  <c r="F5" i="1"/>
  <c r="G5" i="1" s="1"/>
  <c r="F2" i="1"/>
  <c r="G2" i="1" s="1"/>
  <c r="G69" i="2"/>
  <c r="G68" i="2"/>
  <c r="G77" i="2"/>
  <c r="G74" i="2"/>
  <c r="G70" i="2"/>
  <c r="G75" i="2"/>
  <c r="G66" i="2"/>
  <c r="D30" i="2"/>
  <c r="E30" i="2" s="1"/>
  <c r="D31" i="2"/>
  <c r="E31" i="2" s="1"/>
  <c r="D32" i="2"/>
  <c r="E32" i="2" s="1"/>
  <c r="B53" i="3"/>
  <c r="F24" i="2"/>
  <c r="B115" i="5"/>
  <c r="A115" i="5"/>
  <c r="B114" i="5"/>
  <c r="A114" i="5"/>
  <c r="B113" i="5"/>
  <c r="A113" i="5"/>
  <c r="B112" i="5"/>
  <c r="A112" i="5"/>
  <c r="B110" i="5"/>
  <c r="A110" i="5"/>
  <c r="B109" i="5"/>
  <c r="A109" i="5"/>
  <c r="B108" i="5"/>
  <c r="A108" i="5"/>
  <c r="B107" i="5"/>
  <c r="A107" i="5"/>
  <c r="B106" i="5"/>
  <c r="A106" i="5"/>
  <c r="B105" i="5"/>
  <c r="A105" i="5"/>
  <c r="B104" i="5"/>
  <c r="A104" i="5"/>
  <c r="B103" i="5"/>
  <c r="A103" i="5"/>
  <c r="B102" i="5"/>
  <c r="A102" i="5"/>
  <c r="B111" i="5"/>
  <c r="A111" i="5"/>
  <c r="B100" i="5"/>
  <c r="A100" i="5"/>
  <c r="B99" i="5"/>
  <c r="A99" i="5"/>
  <c r="C92"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3" i="5"/>
  <c r="A73" i="5"/>
  <c r="B72" i="5"/>
  <c r="A72" i="5"/>
  <c r="B71" i="5"/>
  <c r="A71" i="5"/>
  <c r="B70" i="5"/>
  <c r="A70" i="5"/>
  <c r="B69" i="5"/>
  <c r="A69" i="5"/>
  <c r="B68" i="5"/>
  <c r="A68" i="5"/>
  <c r="B67" i="5"/>
  <c r="A67" i="5"/>
  <c r="B101" i="5"/>
  <c r="A101" i="5"/>
  <c r="B66" i="5"/>
  <c r="A66" i="5"/>
  <c r="B63" i="5"/>
  <c r="A63" i="5"/>
  <c r="B62" i="5"/>
  <c r="A62" i="5"/>
  <c r="B61" i="5"/>
  <c r="A61" i="5"/>
  <c r="B60" i="5"/>
  <c r="A60" i="5"/>
  <c r="B59" i="5"/>
  <c r="A59" i="5"/>
  <c r="B58" i="5"/>
  <c r="A58" i="5"/>
  <c r="B77" i="5"/>
  <c r="A77" i="5"/>
  <c r="B76" i="5"/>
  <c r="A76" i="5"/>
  <c r="B75" i="5"/>
  <c r="A75" i="5"/>
  <c r="B74" i="5"/>
  <c r="A74" i="5"/>
  <c r="B65" i="5"/>
  <c r="A65" i="5"/>
  <c r="B56" i="5"/>
  <c r="A56" i="5"/>
  <c r="B55" i="5"/>
  <c r="A55" i="5"/>
  <c r="B54" i="5"/>
  <c r="A54" i="5"/>
  <c r="B53" i="5"/>
  <c r="A53" i="5"/>
  <c r="B52" i="5"/>
  <c r="A52" i="5"/>
  <c r="B51" i="5"/>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B32" i="5"/>
  <c r="A32" i="5"/>
  <c r="B31" i="5"/>
  <c r="A31" i="5"/>
  <c r="B30" i="5"/>
  <c r="A30" i="5"/>
  <c r="B29" i="5"/>
  <c r="A29" i="5"/>
  <c r="B28" i="5"/>
  <c r="A28" i="5"/>
  <c r="B27" i="5"/>
  <c r="A27" i="5"/>
  <c r="B25" i="5"/>
  <c r="A25" i="5"/>
  <c r="B24" i="5"/>
  <c r="A24" i="5"/>
  <c r="B23" i="5"/>
  <c r="A23" i="5"/>
  <c r="B22" i="5"/>
  <c r="A22" i="5"/>
  <c r="B21" i="5"/>
  <c r="A21" i="5"/>
  <c r="B20" i="5"/>
  <c r="A20" i="5"/>
  <c r="B19" i="5"/>
  <c r="A19" i="5"/>
  <c r="B18" i="5"/>
  <c r="A18" i="5"/>
  <c r="B17" i="5"/>
  <c r="A17" i="5"/>
  <c r="B16" i="5"/>
  <c r="A16" i="5"/>
  <c r="B15" i="5"/>
  <c r="A15" i="5"/>
  <c r="B14" i="5"/>
  <c r="A14" i="5"/>
  <c r="B13" i="5"/>
  <c r="A13" i="5"/>
  <c r="B12" i="5"/>
  <c r="A12" i="5"/>
  <c r="B11" i="5"/>
  <c r="B13" i="6" s="1"/>
  <c r="A11" i="5"/>
  <c r="A13" i="6" s="1"/>
  <c r="B10" i="5"/>
  <c r="A10" i="5"/>
  <c r="B9" i="5"/>
  <c r="A9" i="5"/>
  <c r="B8" i="5"/>
  <c r="B11" i="6" s="1"/>
  <c r="A8" i="5"/>
  <c r="A11" i="6" s="1"/>
  <c r="B7" i="5"/>
  <c r="A7" i="5"/>
  <c r="B6" i="5"/>
  <c r="A6" i="5"/>
  <c r="B5" i="5"/>
  <c r="A5" i="5"/>
  <c r="B4" i="5"/>
  <c r="A4" i="5"/>
  <c r="A92" i="2"/>
  <c r="C6" i="5"/>
  <c r="G8" i="5"/>
  <c r="C8" i="5"/>
  <c r="G6" i="5"/>
  <c r="G81" i="5"/>
  <c r="G115" i="5"/>
  <c r="G113" i="5"/>
  <c r="G110" i="5"/>
  <c r="G108" i="5"/>
  <c r="G106" i="5"/>
  <c r="G104" i="5"/>
  <c r="G103" i="5"/>
  <c r="G111" i="5"/>
  <c r="G100" i="5"/>
  <c r="G92" i="5"/>
  <c r="G91" i="5"/>
  <c r="G90" i="5"/>
  <c r="G88" i="5"/>
  <c r="G87" i="5"/>
  <c r="G85" i="5"/>
  <c r="G84" i="5"/>
  <c r="G83" i="5"/>
  <c r="G79" i="5"/>
  <c r="G78" i="5"/>
  <c r="G72" i="5"/>
  <c r="G70" i="5"/>
  <c r="G69" i="5"/>
  <c r="G68" i="5"/>
  <c r="G67" i="5"/>
  <c r="G101" i="5"/>
  <c r="G66" i="5"/>
  <c r="G63" i="5"/>
  <c r="G62" i="5"/>
  <c r="G61" i="5"/>
  <c r="G60" i="5"/>
  <c r="G59" i="5"/>
  <c r="G77" i="5"/>
  <c r="G76" i="5"/>
  <c r="G75" i="5"/>
  <c r="G74" i="5"/>
  <c r="G56" i="5"/>
  <c r="G55" i="5"/>
  <c r="G53" i="5"/>
  <c r="G52" i="5"/>
  <c r="G50" i="5"/>
  <c r="G48" i="5"/>
  <c r="G46" i="5"/>
  <c r="G45" i="5"/>
  <c r="G44" i="5"/>
  <c r="G43" i="5"/>
  <c r="G42" i="5"/>
  <c r="G41" i="5"/>
  <c r="G40" i="5"/>
  <c r="G39" i="5"/>
  <c r="G38" i="5"/>
  <c r="G37" i="5"/>
  <c r="G35" i="5"/>
  <c r="G34" i="5"/>
  <c r="G32" i="5"/>
  <c r="G31" i="5"/>
  <c r="G30" i="5"/>
  <c r="G28" i="5"/>
  <c r="G25" i="5"/>
  <c r="G23" i="5"/>
  <c r="G22" i="5"/>
  <c r="G20" i="5"/>
  <c r="G19" i="5"/>
  <c r="G17" i="5"/>
  <c r="G15" i="5"/>
  <c r="G13" i="5"/>
  <c r="G12" i="5"/>
  <c r="G11" i="5"/>
  <c r="G9" i="5"/>
  <c r="C9" i="5"/>
  <c r="G5" i="5"/>
  <c r="C115" i="5"/>
  <c r="C113" i="5"/>
  <c r="C110" i="5"/>
  <c r="C108" i="5"/>
  <c r="C106" i="5"/>
  <c r="C104" i="5"/>
  <c r="C103" i="5"/>
  <c r="C111" i="5"/>
  <c r="C100" i="5"/>
  <c r="C91" i="5"/>
  <c r="C90" i="5"/>
  <c r="C88" i="5"/>
  <c r="C87" i="5"/>
  <c r="C85" i="5"/>
  <c r="C84" i="5"/>
  <c r="C83" i="5"/>
  <c r="C81" i="5"/>
  <c r="C79" i="5"/>
  <c r="C78" i="5"/>
  <c r="C72" i="5"/>
  <c r="C70" i="5"/>
  <c r="C69" i="5"/>
  <c r="C68" i="5"/>
  <c r="C67" i="5"/>
  <c r="C101" i="5"/>
  <c r="C66" i="5"/>
  <c r="C63" i="5"/>
  <c r="C62" i="5"/>
  <c r="C61" i="5"/>
  <c r="C60" i="5"/>
  <c r="C59" i="5"/>
  <c r="C77" i="5"/>
  <c r="C76" i="5"/>
  <c r="C75" i="5"/>
  <c r="C74" i="5"/>
  <c r="C56" i="5"/>
  <c r="C55" i="5"/>
  <c r="C53" i="5"/>
  <c r="C52" i="5"/>
  <c r="C50" i="5"/>
  <c r="C48" i="5"/>
  <c r="C46" i="5"/>
  <c r="C45" i="5"/>
  <c r="C44" i="5"/>
  <c r="C43" i="5"/>
  <c r="C42" i="5"/>
  <c r="C41" i="5"/>
  <c r="C40" i="5"/>
  <c r="C39" i="5"/>
  <c r="C38" i="5"/>
  <c r="C37" i="5"/>
  <c r="C35" i="5"/>
  <c r="C34" i="5"/>
  <c r="C32" i="5"/>
  <c r="C31" i="5"/>
  <c r="C30" i="5"/>
  <c r="C28" i="5"/>
  <c r="C25" i="5"/>
  <c r="C23" i="5"/>
  <c r="C22" i="5"/>
  <c r="C20" i="5"/>
  <c r="C19" i="5"/>
  <c r="C17" i="5"/>
  <c r="C15" i="5"/>
  <c r="C13" i="5"/>
  <c r="C12" i="5"/>
  <c r="C11" i="5"/>
  <c r="C5" i="5"/>
  <c r="B54" i="3"/>
  <c r="B52" i="3"/>
  <c r="B51" i="3"/>
  <c r="B50" i="3"/>
  <c r="B49" i="3"/>
  <c r="D69" i="2"/>
  <c r="E69" i="2" s="1"/>
  <c r="H69" i="2" s="1"/>
  <c r="I69" i="2" s="1"/>
  <c r="D68" i="2"/>
  <c r="D45" i="2"/>
  <c r="E45" i="2" s="1"/>
  <c r="D44" i="2"/>
  <c r="G25" i="2"/>
  <c r="G24" i="2" s="1"/>
  <c r="D25" i="2"/>
  <c r="E25" i="2" s="1"/>
  <c r="D12" i="2"/>
  <c r="E12" i="2" s="1"/>
  <c r="B115" i="2"/>
  <c r="A115" i="2"/>
  <c r="B114" i="2"/>
  <c r="A114" i="2"/>
  <c r="B113" i="2"/>
  <c r="A113" i="2"/>
  <c r="B112" i="2"/>
  <c r="A112" i="2"/>
  <c r="B110" i="2"/>
  <c r="A110" i="2"/>
  <c r="B109" i="2"/>
  <c r="A109" i="2"/>
  <c r="B108" i="2"/>
  <c r="A108" i="2"/>
  <c r="B107" i="2"/>
  <c r="A107" i="2"/>
  <c r="B106" i="2"/>
  <c r="A106" i="2"/>
  <c r="B105" i="2"/>
  <c r="A105" i="2"/>
  <c r="B104" i="2"/>
  <c r="A104" i="2"/>
  <c r="B103" i="2"/>
  <c r="A103" i="2"/>
  <c r="B102" i="2"/>
  <c r="A102" i="2"/>
  <c r="B111" i="2"/>
  <c r="A111" i="2"/>
  <c r="B100" i="2"/>
  <c r="A100" i="2"/>
  <c r="B99" i="2"/>
  <c r="A99" i="2"/>
  <c r="B93" i="2"/>
  <c r="A93" i="2"/>
  <c r="B92" i="2"/>
  <c r="B91" i="2"/>
  <c r="A91" i="2"/>
  <c r="B90" i="2"/>
  <c r="A90" i="2"/>
  <c r="B89" i="2"/>
  <c r="A89" i="2"/>
  <c r="B88" i="2"/>
  <c r="A88" i="2"/>
  <c r="B87" i="2"/>
  <c r="A87" i="2"/>
  <c r="B86" i="2"/>
  <c r="A86" i="2"/>
  <c r="B85" i="2"/>
  <c r="A85" i="2"/>
  <c r="B84" i="2"/>
  <c r="A84" i="2"/>
  <c r="B83" i="2"/>
  <c r="A83" i="2"/>
  <c r="B82" i="2"/>
  <c r="A82" i="2"/>
  <c r="B81" i="2"/>
  <c r="A81" i="2"/>
  <c r="B80" i="2"/>
  <c r="A80" i="2"/>
  <c r="B79" i="2"/>
  <c r="A79" i="2"/>
  <c r="B78" i="2"/>
  <c r="A78" i="2"/>
  <c r="B73" i="2"/>
  <c r="A73" i="2"/>
  <c r="B72" i="2"/>
  <c r="A72" i="2"/>
  <c r="B71" i="2"/>
  <c r="A71" i="2"/>
  <c r="B70" i="2"/>
  <c r="A70" i="2"/>
  <c r="B69" i="2"/>
  <c r="A69" i="2"/>
  <c r="B68" i="2"/>
  <c r="A68" i="2"/>
  <c r="B67" i="2"/>
  <c r="A67" i="2"/>
  <c r="B101" i="2"/>
  <c r="A101" i="2"/>
  <c r="B66" i="2"/>
  <c r="A66" i="2"/>
  <c r="B63" i="2"/>
  <c r="A63" i="2"/>
  <c r="B62" i="2"/>
  <c r="A62" i="2"/>
  <c r="B61" i="2"/>
  <c r="A61" i="2"/>
  <c r="B60" i="2"/>
  <c r="A60" i="2"/>
  <c r="B59" i="2"/>
  <c r="A59" i="2"/>
  <c r="B58" i="2"/>
  <c r="A58" i="2"/>
  <c r="B77" i="2"/>
  <c r="A77" i="2"/>
  <c r="B76" i="2"/>
  <c r="A76" i="2"/>
  <c r="B75" i="2"/>
  <c r="A75" i="2"/>
  <c r="B74" i="2"/>
  <c r="A74" i="2"/>
  <c r="B65" i="2"/>
  <c r="A65" i="2"/>
  <c r="B57" i="2"/>
  <c r="A57" i="2"/>
  <c r="B56" i="2"/>
  <c r="A56" i="2"/>
  <c r="B55" i="2"/>
  <c r="A55" i="2"/>
  <c r="B54" i="2"/>
  <c r="A54" i="2"/>
  <c r="B53" i="2"/>
  <c r="A53" i="2"/>
  <c r="B52" i="2"/>
  <c r="A52" i="2"/>
  <c r="B51" i="2"/>
  <c r="A51" i="2"/>
  <c r="B50" i="2"/>
  <c r="A50" i="2"/>
  <c r="B49" i="2"/>
  <c r="A49" i="2"/>
  <c r="B48" i="2"/>
  <c r="A48" i="2"/>
  <c r="B47" i="2"/>
  <c r="A47" i="2"/>
  <c r="B46" i="2"/>
  <c r="A46" i="2"/>
  <c r="B45" i="2"/>
  <c r="A45" i="2"/>
  <c r="B44" i="2"/>
  <c r="A44" i="2"/>
  <c r="B43" i="2"/>
  <c r="A43" i="2"/>
  <c r="B42" i="2"/>
  <c r="A42" i="2"/>
  <c r="B41" i="2"/>
  <c r="A41" i="2"/>
  <c r="B40" i="2"/>
  <c r="A40" i="2"/>
  <c r="B39" i="2"/>
  <c r="A39" i="2"/>
  <c r="B38" i="2"/>
  <c r="A38" i="2"/>
  <c r="B37" i="2"/>
  <c r="A37" i="2"/>
  <c r="B36" i="2"/>
  <c r="A36" i="2"/>
  <c r="B35" i="2"/>
  <c r="A35" i="2"/>
  <c r="B34" i="2"/>
  <c r="A34" i="2"/>
  <c r="B33" i="2"/>
  <c r="A33" i="2"/>
  <c r="B32" i="2"/>
  <c r="A32" i="2"/>
  <c r="B31" i="2"/>
  <c r="A31" i="2"/>
  <c r="B30" i="2"/>
  <c r="A30" i="2"/>
  <c r="B29" i="2"/>
  <c r="A29" i="2"/>
  <c r="B28" i="2"/>
  <c r="A28" i="2"/>
  <c r="B27" i="2"/>
  <c r="A27" i="2"/>
  <c r="B26" i="2"/>
  <c r="A26" i="2"/>
  <c r="B25" i="2"/>
  <c r="A25" i="2"/>
  <c r="B24" i="2"/>
  <c r="A24" i="2"/>
  <c r="B23" i="2"/>
  <c r="A23" i="2"/>
  <c r="B22" i="2"/>
  <c r="A22" i="2"/>
  <c r="B21" i="2"/>
  <c r="A21" i="2"/>
  <c r="B20" i="2"/>
  <c r="A20" i="2"/>
  <c r="B19" i="2"/>
  <c r="A19" i="2"/>
  <c r="B18" i="2"/>
  <c r="A18" i="2"/>
  <c r="B17" i="2"/>
  <c r="A17" i="2"/>
  <c r="B16" i="2"/>
  <c r="A16" i="2"/>
  <c r="B15" i="2"/>
  <c r="A15" i="2"/>
  <c r="B14" i="2"/>
  <c r="A14" i="2"/>
  <c r="B13" i="2"/>
  <c r="A13" i="2"/>
  <c r="B12" i="2"/>
  <c r="A12" i="2"/>
  <c r="B11" i="2"/>
  <c r="A11" i="2"/>
  <c r="B10" i="2"/>
  <c r="A10" i="2"/>
  <c r="B9" i="2"/>
  <c r="A9" i="2"/>
  <c r="B8" i="2"/>
  <c r="A8" i="2"/>
  <c r="B7" i="2"/>
  <c r="A7" i="2"/>
  <c r="B6" i="2"/>
  <c r="A6" i="2"/>
  <c r="B5" i="2"/>
  <c r="A5" i="2"/>
  <c r="B4" i="2"/>
  <c r="A4" i="2"/>
  <c r="B3" i="2"/>
  <c r="A3" i="2"/>
  <c r="D70" i="2"/>
  <c r="E70" i="2" s="1"/>
  <c r="H70" i="2" s="1"/>
  <c r="I70" i="2" s="1"/>
  <c r="D67" i="2"/>
  <c r="E67" i="2" s="1"/>
  <c r="D101" i="2"/>
  <c r="D66" i="2"/>
  <c r="E66" i="2" s="1"/>
  <c r="H66" i="2" s="1"/>
  <c r="I66" i="2" s="1"/>
  <c r="D63" i="2"/>
  <c r="D53" i="2"/>
  <c r="E53" i="2" s="1"/>
  <c r="D76" i="2"/>
  <c r="E76" i="2" s="1"/>
  <c r="H76" i="2" s="1"/>
  <c r="I76" i="2" s="1"/>
  <c r="D77" i="2"/>
  <c r="E77" i="2" s="1"/>
  <c r="D75" i="2"/>
  <c r="E75" i="2" s="1"/>
  <c r="D74" i="2"/>
  <c r="E74" i="2" s="1"/>
  <c r="D5" i="2"/>
  <c r="E5" i="2" s="1"/>
  <c r="D6" i="2"/>
  <c r="D8" i="2"/>
  <c r="E8" i="2" s="1"/>
  <c r="D115" i="2"/>
  <c r="D114" i="2" s="1"/>
  <c r="D113" i="2"/>
  <c r="D108" i="2"/>
  <c r="E108" i="2" s="1"/>
  <c r="F7" i="3"/>
  <c r="F16" i="3"/>
  <c r="F25" i="3"/>
  <c r="F34" i="3"/>
  <c r="F54" i="2"/>
  <c r="G56" i="2" s="1"/>
  <c r="F33" i="2"/>
  <c r="G35" i="2" s="1"/>
  <c r="F29" i="2"/>
  <c r="G30" i="2" s="1"/>
  <c r="F14" i="2"/>
  <c r="G15" i="2" s="1"/>
  <c r="G14" i="2" s="1"/>
  <c r="F114" i="2"/>
  <c r="G115" i="2" s="1"/>
  <c r="G114" i="2" s="1"/>
  <c r="F112" i="2"/>
  <c r="G113" i="2" s="1"/>
  <c r="G112" i="2" s="1"/>
  <c r="F4" i="2"/>
  <c r="G5" i="2" s="1"/>
  <c r="G6" i="2"/>
  <c r="F7" i="2"/>
  <c r="G8" i="2" s="1"/>
  <c r="F16" i="2"/>
  <c r="G17" i="2"/>
  <c r="G16" i="2" s="1"/>
  <c r="F18" i="2"/>
  <c r="G19" i="2" s="1"/>
  <c r="F21" i="2"/>
  <c r="F27" i="2"/>
  <c r="G28" i="2" s="1"/>
  <c r="G27" i="2" s="1"/>
  <c r="F36" i="2"/>
  <c r="G39" i="2" s="1"/>
  <c r="F47" i="2"/>
  <c r="G48" i="2" s="1"/>
  <c r="G47" i="2" s="1"/>
  <c r="F49" i="2"/>
  <c r="G50" i="2" s="1"/>
  <c r="F51" i="2"/>
  <c r="G52" i="2" s="1"/>
  <c r="G62" i="2"/>
  <c r="F71" i="2"/>
  <c r="G72" i="2" s="1"/>
  <c r="G71" i="2" s="1"/>
  <c r="G79" i="2"/>
  <c r="F80" i="2"/>
  <c r="G81" i="2" s="1"/>
  <c r="G80" i="2" s="1"/>
  <c r="F82" i="2"/>
  <c r="G85" i="2" s="1"/>
  <c r="F86" i="2"/>
  <c r="G88" i="2" s="1"/>
  <c r="F89" i="2"/>
  <c r="G92" i="2" s="1"/>
  <c r="G90" i="2"/>
  <c r="G100" i="2"/>
  <c r="G99" i="2" s="1"/>
  <c r="F102" i="2"/>
  <c r="G104" i="2" s="1"/>
  <c r="G103" i="2"/>
  <c r="G102" i="2" s="1"/>
  <c r="F105" i="2"/>
  <c r="G106" i="2" s="1"/>
  <c r="G105" i="2" s="1"/>
  <c r="F107" i="2"/>
  <c r="G108" i="2" s="1"/>
  <c r="G107" i="2" s="1"/>
  <c r="D9" i="2"/>
  <c r="E9" i="2" s="1"/>
  <c r="D11" i="2"/>
  <c r="D13" i="2"/>
  <c r="E13" i="2" s="1"/>
  <c r="D15" i="2"/>
  <c r="D14" i="2" s="1"/>
  <c r="D17" i="2"/>
  <c r="E17" i="2" s="1"/>
  <c r="D19" i="2"/>
  <c r="E19" i="2" s="1"/>
  <c r="D20" i="2"/>
  <c r="E20" i="2" s="1"/>
  <c r="D22" i="2"/>
  <c r="D6" i="9" s="1"/>
  <c r="D23" i="2"/>
  <c r="D7" i="9" s="1"/>
  <c r="D28" i="2"/>
  <c r="E28" i="2" s="1"/>
  <c r="D34" i="2"/>
  <c r="E34" i="2" s="1"/>
  <c r="D35" i="2"/>
  <c r="E35" i="2" s="1"/>
  <c r="D37" i="2"/>
  <c r="E37" i="2" s="1"/>
  <c r="D38" i="2"/>
  <c r="E38" i="2" s="1"/>
  <c r="D39" i="2"/>
  <c r="D40" i="2"/>
  <c r="D41" i="2"/>
  <c r="D42" i="2"/>
  <c r="E42" i="2" s="1"/>
  <c r="D43" i="2"/>
  <c r="E43" i="2" s="1"/>
  <c r="D46" i="2"/>
  <c r="E46" i="2" s="1"/>
  <c r="D48" i="2"/>
  <c r="E48" i="2" s="1"/>
  <c r="D50" i="2"/>
  <c r="D49" i="2" s="1"/>
  <c r="D52" i="2"/>
  <c r="D55" i="2"/>
  <c r="E55" i="2" s="1"/>
  <c r="D56" i="2"/>
  <c r="E56" i="2" s="1"/>
  <c r="D59" i="2"/>
  <c r="E59" i="2" s="1"/>
  <c r="D60" i="2"/>
  <c r="E60" i="2" s="1"/>
  <c r="D61" i="2"/>
  <c r="E61" i="2" s="1"/>
  <c r="D62" i="2"/>
  <c r="E62" i="2" s="1"/>
  <c r="D72" i="2"/>
  <c r="E72" i="2" s="1"/>
  <c r="E71" i="2" s="1"/>
  <c r="D78" i="2"/>
  <c r="E78" i="2" s="1"/>
  <c r="H78" i="2" s="1"/>
  <c r="I78" i="2" s="1"/>
  <c r="D79" i="2"/>
  <c r="E79" i="2" s="1"/>
  <c r="H79" i="2" s="1"/>
  <c r="I79" i="2" s="1"/>
  <c r="D81" i="2"/>
  <c r="D80" i="2" s="1"/>
  <c r="D83" i="2"/>
  <c r="E83" i="2" s="1"/>
  <c r="D84" i="2"/>
  <c r="E84" i="2" s="1"/>
  <c r="D85" i="2"/>
  <c r="E85" i="2" s="1"/>
  <c r="D87" i="2"/>
  <c r="E87" i="2" s="1"/>
  <c r="D88" i="2"/>
  <c r="E88" i="2" s="1"/>
  <c r="D90" i="2"/>
  <c r="E90" i="2" s="1"/>
  <c r="D91" i="2"/>
  <c r="E91" i="2" s="1"/>
  <c r="D92" i="2"/>
  <c r="E92" i="2" s="1"/>
  <c r="D100" i="2"/>
  <c r="E100" i="2" s="1"/>
  <c r="H100" i="2" s="1"/>
  <c r="D111" i="2"/>
  <c r="E111" i="2" s="1"/>
  <c r="D103" i="2"/>
  <c r="E103" i="2" s="1"/>
  <c r="D104" i="2"/>
  <c r="E104" i="2" s="1"/>
  <c r="D106" i="2"/>
  <c r="D105" i="2" s="1"/>
  <c r="D110" i="2"/>
  <c r="D109" i="2" s="1"/>
  <c r="F10" i="2"/>
  <c r="G12" i="2" s="1"/>
  <c r="G11" i="2"/>
  <c r="G31" i="2"/>
  <c r="G63" i="2"/>
  <c r="G61" i="2"/>
  <c r="G53" i="2"/>
  <c r="G78" i="2"/>
  <c r="G59" i="2"/>
  <c r="G60" i="2"/>
  <c r="G40" i="2"/>
  <c r="G13" i="2"/>
  <c r="G87" i="2"/>
  <c r="G91" i="2"/>
  <c r="D112" i="2"/>
  <c r="H64" i="2" l="1"/>
  <c r="I64" i="2" s="1"/>
  <c r="E113" i="2"/>
  <c r="D24" i="9"/>
  <c r="E52" i="2"/>
  <c r="H52" i="2" s="1"/>
  <c r="I52" i="2" s="1"/>
  <c r="D13" i="9"/>
  <c r="E41" i="2"/>
  <c r="D11" i="9"/>
  <c r="E11" i="9" s="1"/>
  <c r="H11" i="9" s="1"/>
  <c r="I11" i="9" s="1"/>
  <c r="E40" i="2"/>
  <c r="D10" i="9"/>
  <c r="E10" i="9" s="1"/>
  <c r="H10" i="9" s="1"/>
  <c r="I10" i="9" s="1"/>
  <c r="E39" i="2"/>
  <c r="D9" i="9"/>
  <c r="E23" i="2"/>
  <c r="H23" i="2" s="1"/>
  <c r="I23" i="2" s="1"/>
  <c r="E7" i="9"/>
  <c r="H7" i="9" s="1"/>
  <c r="I7" i="9" s="1"/>
  <c r="D5" i="9"/>
  <c r="E6" i="9"/>
  <c r="E101" i="2"/>
  <c r="H101" i="2" s="1"/>
  <c r="I101" i="2" s="1"/>
  <c r="D22" i="9"/>
  <c r="D17" i="9"/>
  <c r="D94" i="2"/>
  <c r="E15" i="9"/>
  <c r="D14" i="9"/>
  <c r="E11" i="2"/>
  <c r="D4" i="9"/>
  <c r="G58" i="2"/>
  <c r="E15" i="2"/>
  <c r="E14" i="2" s="1"/>
  <c r="G83" i="2"/>
  <c r="G51" i="2"/>
  <c r="G4" i="2"/>
  <c r="G65" i="2"/>
  <c r="G20" i="2"/>
  <c r="G45" i="2"/>
  <c r="G9" i="2"/>
  <c r="G7" i="2" s="1"/>
  <c r="G110" i="2"/>
  <c r="G109" i="2" s="1"/>
  <c r="H74" i="2"/>
  <c r="I74" i="2" s="1"/>
  <c r="H67" i="2"/>
  <c r="I67" i="2" s="1"/>
  <c r="G82" i="2"/>
  <c r="G84" i="2"/>
  <c r="D51" i="2"/>
  <c r="D27" i="2"/>
  <c r="D54" i="2"/>
  <c r="D21" i="2"/>
  <c r="H60" i="2"/>
  <c r="I60" i="2" s="1"/>
  <c r="G44" i="2"/>
  <c r="G46" i="2"/>
  <c r="H46" i="2" s="1"/>
  <c r="I46" i="2" s="1"/>
  <c r="D82" i="2"/>
  <c r="G73" i="2"/>
  <c r="D33" i="2"/>
  <c r="D18" i="2"/>
  <c r="G43" i="2"/>
  <c r="H92" i="2"/>
  <c r="I92" i="2" s="1"/>
  <c r="H62" i="2"/>
  <c r="I62" i="2" s="1"/>
  <c r="G21" i="2"/>
  <c r="H43" i="2"/>
  <c r="I43" i="2" s="1"/>
  <c r="D73" i="2"/>
  <c r="G38" i="2"/>
  <c r="H38" i="2" s="1"/>
  <c r="I38" i="2" s="1"/>
  <c r="H103" i="2"/>
  <c r="I103" i="2" s="1"/>
  <c r="D7" i="2"/>
  <c r="E50" i="2"/>
  <c r="E49" i="2" s="1"/>
  <c r="G86" i="2"/>
  <c r="G42" i="2"/>
  <c r="G37" i="2"/>
  <c r="G41" i="2"/>
  <c r="H41" i="2" s="1"/>
  <c r="I41" i="2" s="1"/>
  <c r="H85" i="2"/>
  <c r="I85" i="2" s="1"/>
  <c r="H40" i="2"/>
  <c r="I40" i="2" s="1"/>
  <c r="G18" i="2"/>
  <c r="G89" i="2"/>
  <c r="G10" i="2"/>
  <c r="E47" i="2"/>
  <c r="H48" i="2"/>
  <c r="E106" i="2"/>
  <c r="H106" i="2" s="1"/>
  <c r="I106" i="2" s="1"/>
  <c r="I105" i="2" s="1"/>
  <c r="D47" i="2"/>
  <c r="D71" i="2"/>
  <c r="E81" i="2"/>
  <c r="E80" i="2" s="1"/>
  <c r="H30" i="2"/>
  <c r="I30" i="2" s="1"/>
  <c r="G49" i="2"/>
  <c r="H19" i="2"/>
  <c r="I19" i="2" s="1"/>
  <c r="H56" i="2"/>
  <c r="I56" i="2" s="1"/>
  <c r="D86" i="2"/>
  <c r="H61" i="2"/>
  <c r="I61" i="2" s="1"/>
  <c r="H39" i="2"/>
  <c r="I39" i="2" s="1"/>
  <c r="H37" i="2"/>
  <c r="I37" i="2" s="1"/>
  <c r="H8" i="2"/>
  <c r="I8" i="2" s="1"/>
  <c r="I100" i="2"/>
  <c r="H108" i="2"/>
  <c r="H107" i="2" s="1"/>
  <c r="J107" i="2" s="1"/>
  <c r="D39" i="3" s="1"/>
  <c r="D16" i="2"/>
  <c r="H111" i="2"/>
  <c r="I111" i="2" s="1"/>
  <c r="H72" i="2"/>
  <c r="I72" i="2" s="1"/>
  <c r="I71" i="2" s="1"/>
  <c r="H15" i="2"/>
  <c r="H83" i="2"/>
  <c r="I83" i="2" s="1"/>
  <c r="D10" i="2"/>
  <c r="G34" i="2"/>
  <c r="G33" i="2" s="1"/>
  <c r="H88" i="2"/>
  <c r="I88" i="2" s="1"/>
  <c r="E22" i="2"/>
  <c r="H22" i="2" s="1"/>
  <c r="I22" i="2" s="1"/>
  <c r="H13" i="2"/>
  <c r="I13" i="2" s="1"/>
  <c r="D4" i="2"/>
  <c r="H77" i="2"/>
  <c r="I77" i="2" s="1"/>
  <c r="H12" i="2"/>
  <c r="I12" i="2" s="1"/>
  <c r="H42" i="2"/>
  <c r="I42" i="2" s="1"/>
  <c r="H28" i="2"/>
  <c r="H27" i="2" s="1"/>
  <c r="J27" i="2" s="1"/>
  <c r="D17" i="3" s="1"/>
  <c r="H45" i="2"/>
  <c r="I45" i="2" s="1"/>
  <c r="H91" i="2"/>
  <c r="I91" i="2" s="1"/>
  <c r="G55" i="2"/>
  <c r="G54" i="2" s="1"/>
  <c r="G32" i="2"/>
  <c r="H32" i="2" s="1"/>
  <c r="I32" i="2" s="1"/>
  <c r="H20" i="2"/>
  <c r="I20" i="2" s="1"/>
  <c r="H17" i="2"/>
  <c r="I17" i="2" s="1"/>
  <c r="I16" i="2" s="1"/>
  <c r="E16" i="2"/>
  <c r="I108" i="2"/>
  <c r="I107" i="2" s="1"/>
  <c r="D65" i="2"/>
  <c r="D89" i="2"/>
  <c r="E54" i="2"/>
  <c r="E33" i="2"/>
  <c r="E18" i="2"/>
  <c r="E73" i="2"/>
  <c r="H75" i="2"/>
  <c r="E29" i="2"/>
  <c r="H31" i="2"/>
  <c r="I31" i="2" s="1"/>
  <c r="H71" i="2"/>
  <c r="J71" i="2" s="1"/>
  <c r="D28" i="3" s="1"/>
  <c r="E28" i="3" s="1"/>
  <c r="H28" i="3" s="1"/>
  <c r="I28" i="3" s="1"/>
  <c r="H59" i="2"/>
  <c r="H53" i="2"/>
  <c r="I53" i="2" s="1"/>
  <c r="E51" i="2"/>
  <c r="E24" i="2"/>
  <c r="H25" i="2"/>
  <c r="H24" i="2" s="1"/>
  <c r="J24" i="2" s="1"/>
  <c r="D15" i="3" s="1"/>
  <c r="E86" i="2"/>
  <c r="H87" i="2"/>
  <c r="I28" i="2"/>
  <c r="I27" i="2" s="1"/>
  <c r="H11" i="2"/>
  <c r="E10" i="2"/>
  <c r="H113" i="2"/>
  <c r="E112" i="2"/>
  <c r="H5" i="2"/>
  <c r="H105" i="2"/>
  <c r="J105" i="2" s="1"/>
  <c r="D38" i="3" s="1"/>
  <c r="E38" i="3" s="1"/>
  <c r="H38" i="3" s="1"/>
  <c r="I38" i="3" s="1"/>
  <c r="E115" i="2"/>
  <c r="E27" i="2"/>
  <c r="D29" i="2"/>
  <c r="D99" i="2"/>
  <c r="D107" i="2"/>
  <c r="E6" i="2"/>
  <c r="H6" i="2" s="1"/>
  <c r="I6" i="2" s="1"/>
  <c r="E63" i="2"/>
  <c r="H63" i="2" s="1"/>
  <c r="I63" i="2" s="1"/>
  <c r="D24" i="2"/>
  <c r="E44" i="2"/>
  <c r="E68" i="2"/>
  <c r="H68" i="2" s="1"/>
  <c r="I68" i="2" s="1"/>
  <c r="E107" i="2"/>
  <c r="D36" i="2"/>
  <c r="H35" i="2"/>
  <c r="I35" i="2" s="1"/>
  <c r="E95" i="2"/>
  <c r="E94" i="2" s="1"/>
  <c r="D102" i="2"/>
  <c r="E110" i="2"/>
  <c r="H90" i="2"/>
  <c r="E89" i="2"/>
  <c r="E39" i="3"/>
  <c r="H39" i="3" s="1"/>
  <c r="I39" i="3" s="1"/>
  <c r="H104" i="2"/>
  <c r="E102" i="2"/>
  <c r="E82" i="2"/>
  <c r="H84" i="2"/>
  <c r="H9" i="2"/>
  <c r="E7" i="2"/>
  <c r="E99" i="2" l="1"/>
  <c r="D23" i="9"/>
  <c r="E24" i="9"/>
  <c r="E13" i="9"/>
  <c r="D12" i="9"/>
  <c r="E9" i="9"/>
  <c r="D8" i="9"/>
  <c r="E5" i="9"/>
  <c r="H6" i="9"/>
  <c r="D21" i="9"/>
  <c r="E22" i="9"/>
  <c r="E17" i="9"/>
  <c r="D16" i="9"/>
  <c r="E14" i="9"/>
  <c r="H15" i="9"/>
  <c r="E4" i="9"/>
  <c r="D28" i="9"/>
  <c r="C115" i="1" s="1"/>
  <c r="D3" i="9"/>
  <c r="H58" i="2"/>
  <c r="G36" i="2"/>
  <c r="H65" i="2"/>
  <c r="J65" i="2" s="1"/>
  <c r="D27" i="3" s="1"/>
  <c r="I29" i="2"/>
  <c r="H81" i="2"/>
  <c r="H80" i="2" s="1"/>
  <c r="J80" i="2" s="1"/>
  <c r="D30" i="3" s="1"/>
  <c r="E30" i="3" s="1"/>
  <c r="H30" i="3" s="1"/>
  <c r="I30" i="3" s="1"/>
  <c r="H29" i="2"/>
  <c r="J29" i="2" s="1"/>
  <c r="D18" i="3" s="1"/>
  <c r="D53" i="3" s="1"/>
  <c r="H10" i="2"/>
  <c r="H50" i="2"/>
  <c r="I50" i="2" s="1"/>
  <c r="I49" i="2" s="1"/>
  <c r="H86" i="2"/>
  <c r="J86" i="2" s="1"/>
  <c r="D32" i="3" s="1"/>
  <c r="E32" i="3" s="1"/>
  <c r="H32" i="3" s="1"/>
  <c r="D52" i="3"/>
  <c r="E17" i="3"/>
  <c r="G29" i="2"/>
  <c r="E65" i="2"/>
  <c r="I18" i="2"/>
  <c r="E105" i="2"/>
  <c r="I48" i="2"/>
  <c r="I47" i="2" s="1"/>
  <c r="H47" i="2"/>
  <c r="J47" i="2" s="1"/>
  <c r="D21" i="3" s="1"/>
  <c r="E21" i="3" s="1"/>
  <c r="H21" i="3" s="1"/>
  <c r="I21" i="3" s="1"/>
  <c r="H16" i="2"/>
  <c r="J16" i="2" s="1"/>
  <c r="D12" i="3" s="1"/>
  <c r="E12" i="3" s="1"/>
  <c r="H12" i="3" s="1"/>
  <c r="I12" i="3" s="1"/>
  <c r="I21" i="2"/>
  <c r="H18" i="2"/>
  <c r="J18" i="2" s="1"/>
  <c r="D13" i="3" s="1"/>
  <c r="E13" i="3" s="1"/>
  <c r="H13" i="3" s="1"/>
  <c r="I13" i="3" s="1"/>
  <c r="I99" i="2"/>
  <c r="I51" i="2"/>
  <c r="H21" i="2"/>
  <c r="J21" i="2" s="1"/>
  <c r="D14" i="3" s="1"/>
  <c r="E14" i="3" s="1"/>
  <c r="H14" i="3" s="1"/>
  <c r="I14" i="3" s="1"/>
  <c r="H99" i="2"/>
  <c r="I87" i="2"/>
  <c r="I86" i="2" s="1"/>
  <c r="H34" i="2"/>
  <c r="I34" i="2" s="1"/>
  <c r="I33" i="2" s="1"/>
  <c r="H14" i="2"/>
  <c r="J14" i="2" s="1"/>
  <c r="D11" i="3" s="1"/>
  <c r="E11" i="3" s="1"/>
  <c r="H11" i="3" s="1"/>
  <c r="I11" i="3" s="1"/>
  <c r="I15" i="2"/>
  <c r="I14" i="2" s="1"/>
  <c r="I11" i="2"/>
  <c r="I10" i="2" s="1"/>
  <c r="E21" i="2"/>
  <c r="H55" i="2"/>
  <c r="H51" i="2"/>
  <c r="E109" i="2"/>
  <c r="H110" i="2"/>
  <c r="H112" i="2"/>
  <c r="J112" i="2" s="1"/>
  <c r="D41" i="3" s="1"/>
  <c r="I113" i="2"/>
  <c r="I112" i="2" s="1"/>
  <c r="H73" i="2"/>
  <c r="J73" i="2" s="1"/>
  <c r="D29" i="3" s="1"/>
  <c r="E29" i="3" s="1"/>
  <c r="H29" i="3" s="1"/>
  <c r="I29" i="3" s="1"/>
  <c r="I75" i="2"/>
  <c r="I73" i="2" s="1"/>
  <c r="I59" i="2"/>
  <c r="I58" i="2" s="1"/>
  <c r="J58" i="2" s="1"/>
  <c r="D26" i="3" s="1"/>
  <c r="E26" i="3" s="1"/>
  <c r="H26" i="3" s="1"/>
  <c r="H115" i="2"/>
  <c r="E114" i="2"/>
  <c r="I65" i="2"/>
  <c r="E15" i="3"/>
  <c r="H15" i="3" s="1"/>
  <c r="I15" i="3" s="1"/>
  <c r="I25" i="2"/>
  <c r="I24" i="2" s="1"/>
  <c r="E36" i="2"/>
  <c r="H44" i="2"/>
  <c r="H4" i="2"/>
  <c r="J4" i="2" s="1"/>
  <c r="D8" i="3" s="1"/>
  <c r="I5" i="2"/>
  <c r="I4" i="2" s="1"/>
  <c r="H95" i="2"/>
  <c r="H94" i="2" s="1"/>
  <c r="E4" i="2"/>
  <c r="H89" i="2"/>
  <c r="I90" i="2"/>
  <c r="I89" i="2" s="1"/>
  <c r="I9" i="2"/>
  <c r="I7" i="2" s="1"/>
  <c r="H7" i="2"/>
  <c r="J7" i="2" s="1"/>
  <c r="D9" i="3" s="1"/>
  <c r="E27" i="3"/>
  <c r="H27" i="3" s="1"/>
  <c r="I27" i="3" s="1"/>
  <c r="H82" i="2"/>
  <c r="J82" i="2" s="1"/>
  <c r="D31" i="3" s="1"/>
  <c r="I84" i="2"/>
  <c r="I82" i="2" s="1"/>
  <c r="H17" i="3"/>
  <c r="I104" i="2"/>
  <c r="I102" i="2" s="1"/>
  <c r="H102" i="2"/>
  <c r="J102" i="2" s="1"/>
  <c r="D37" i="3" s="1"/>
  <c r="E23" i="9" l="1"/>
  <c r="H24" i="9"/>
  <c r="J51" i="2"/>
  <c r="D23" i="3" s="1"/>
  <c r="E23" i="3" s="1"/>
  <c r="H23" i="3" s="1"/>
  <c r="I23" i="3" s="1"/>
  <c r="H13" i="9"/>
  <c r="E12" i="9"/>
  <c r="H9" i="9"/>
  <c r="E8" i="9"/>
  <c r="I6" i="9"/>
  <c r="I5" i="9" s="1"/>
  <c r="H5" i="9"/>
  <c r="E21" i="9"/>
  <c r="H22" i="9"/>
  <c r="J99" i="2"/>
  <c r="D36" i="3" s="1"/>
  <c r="E36" i="3" s="1"/>
  <c r="H36" i="3" s="1"/>
  <c r="I36" i="3" s="1"/>
  <c r="H17" i="9"/>
  <c r="E16" i="9"/>
  <c r="J89" i="2"/>
  <c r="D33" i="3" s="1"/>
  <c r="I15" i="9"/>
  <c r="I14" i="9" s="1"/>
  <c r="H14" i="9"/>
  <c r="J14" i="9" s="1"/>
  <c r="K14" i="9" s="1"/>
  <c r="N14" i="9" s="1"/>
  <c r="O14" i="9" s="1"/>
  <c r="J10" i="2"/>
  <c r="D10" i="3" s="1"/>
  <c r="D51" i="3" s="1"/>
  <c r="E3" i="9"/>
  <c r="H4" i="9"/>
  <c r="I81" i="2"/>
  <c r="I80" i="2" s="1"/>
  <c r="E18" i="3"/>
  <c r="H18" i="3" s="1"/>
  <c r="I18" i="3" s="1"/>
  <c r="H49" i="2"/>
  <c r="J49" i="2" s="1"/>
  <c r="D22" i="3" s="1"/>
  <c r="E22" i="3" s="1"/>
  <c r="H22" i="3" s="1"/>
  <c r="I22" i="3" s="1"/>
  <c r="H33" i="2"/>
  <c r="J33" i="2" s="1"/>
  <c r="D19" i="3" s="1"/>
  <c r="E19" i="3" s="1"/>
  <c r="H19" i="3" s="1"/>
  <c r="I19" i="3" s="1"/>
  <c r="I32" i="3"/>
  <c r="I55" i="2"/>
  <c r="I54" i="2" s="1"/>
  <c r="H54" i="2"/>
  <c r="J54" i="2" s="1"/>
  <c r="D24" i="3" s="1"/>
  <c r="E24" i="3" s="1"/>
  <c r="H24" i="3" s="1"/>
  <c r="I24" i="3" s="1"/>
  <c r="H36" i="2"/>
  <c r="I44" i="2"/>
  <c r="I36" i="2" s="1"/>
  <c r="E8" i="3"/>
  <c r="H8" i="3" s="1"/>
  <c r="I8" i="3" s="1"/>
  <c r="D49" i="3"/>
  <c r="H114" i="2"/>
  <c r="J114" i="2" s="1"/>
  <c r="D42" i="3" s="1"/>
  <c r="E42" i="3" s="1"/>
  <c r="H42" i="3" s="1"/>
  <c r="I42" i="3" s="1"/>
  <c r="I115" i="2"/>
  <c r="I114" i="2" s="1"/>
  <c r="I95" i="2"/>
  <c r="I94" i="2" s="1"/>
  <c r="J94" i="2" s="1"/>
  <c r="D35" i="3" s="1"/>
  <c r="E41" i="3"/>
  <c r="H41" i="3" s="1"/>
  <c r="I41" i="3" s="1"/>
  <c r="H109" i="2"/>
  <c r="J109" i="2" s="1"/>
  <c r="D40" i="3" s="1"/>
  <c r="E40" i="3" s="1"/>
  <c r="H40" i="3" s="1"/>
  <c r="I40" i="3" s="1"/>
  <c r="I110" i="2"/>
  <c r="I109" i="2" s="1"/>
  <c r="E31" i="3"/>
  <c r="D54" i="3"/>
  <c r="E33" i="3"/>
  <c r="H33" i="3" s="1"/>
  <c r="I33" i="3" s="1"/>
  <c r="E37" i="3"/>
  <c r="I26" i="3"/>
  <c r="I17" i="3"/>
  <c r="E9" i="3"/>
  <c r="D50" i="3"/>
  <c r="J5" i="9" l="1"/>
  <c r="I24" i="9"/>
  <c r="I23" i="9" s="1"/>
  <c r="H23" i="9"/>
  <c r="J23" i="9" s="1"/>
  <c r="K23" i="9" s="1"/>
  <c r="N23" i="9" s="1"/>
  <c r="O23" i="9" s="1"/>
  <c r="H12" i="9"/>
  <c r="I13" i="9"/>
  <c r="I12" i="9" s="1"/>
  <c r="H8" i="9"/>
  <c r="I9" i="9"/>
  <c r="I8" i="9" s="1"/>
  <c r="K5" i="9"/>
  <c r="N5" i="9" s="1"/>
  <c r="O5" i="9" s="1"/>
  <c r="D34" i="9"/>
  <c r="D68" i="3" s="1"/>
  <c r="H21" i="9"/>
  <c r="I22" i="9"/>
  <c r="I21" i="9" s="1"/>
  <c r="I17" i="9"/>
  <c r="I16" i="9" s="1"/>
  <c r="H16" i="9"/>
  <c r="J16" i="9" s="1"/>
  <c r="E10" i="3"/>
  <c r="H10" i="3" s="1"/>
  <c r="I10" i="3" s="1"/>
  <c r="H3" i="9"/>
  <c r="I4" i="9"/>
  <c r="I3" i="9" s="1"/>
  <c r="J36" i="2"/>
  <c r="D20" i="3" s="1"/>
  <c r="E20" i="3" s="1"/>
  <c r="H20" i="3" s="1"/>
  <c r="I20" i="3" s="1"/>
  <c r="I16" i="3" s="1"/>
  <c r="E35" i="3"/>
  <c r="H35" i="3" s="1"/>
  <c r="I35" i="3" s="1"/>
  <c r="D55" i="3"/>
  <c r="H31" i="3"/>
  <c r="E25" i="3"/>
  <c r="H9" i="3"/>
  <c r="E7" i="3"/>
  <c r="H37" i="3"/>
  <c r="J12" i="9" l="1"/>
  <c r="K12" i="9" s="1"/>
  <c r="N12" i="9" s="1"/>
  <c r="O12" i="9" s="1"/>
  <c r="E16" i="3"/>
  <c r="J8" i="9"/>
  <c r="J21" i="9"/>
  <c r="K21" i="9" s="1"/>
  <c r="N21" i="9" s="1"/>
  <c r="O21" i="9" s="1"/>
  <c r="D36" i="9"/>
  <c r="D70" i="3" s="1"/>
  <c r="K16" i="9"/>
  <c r="N16" i="9" s="1"/>
  <c r="O16" i="9" s="1"/>
  <c r="J3" i="9"/>
  <c r="H16" i="3"/>
  <c r="J16" i="3" s="1"/>
  <c r="D59" i="3" s="1"/>
  <c r="E34" i="3"/>
  <c r="I31" i="3"/>
  <c r="I25" i="3" s="1"/>
  <c r="H25" i="3"/>
  <c r="J25" i="3" s="1"/>
  <c r="D60" i="3" s="1"/>
  <c r="H7" i="3"/>
  <c r="I9" i="3"/>
  <c r="I7" i="3" s="1"/>
  <c r="I37" i="3"/>
  <c r="I34" i="3" s="1"/>
  <c r="H34" i="3"/>
  <c r="K8" i="9" l="1"/>
  <c r="N8" i="9" s="1"/>
  <c r="O8" i="9" s="1"/>
  <c r="D35" i="9"/>
  <c r="D69" i="3" s="1"/>
  <c r="J34" i="3"/>
  <c r="D61" i="3" s="1"/>
  <c r="J7" i="3"/>
  <c r="D58" i="3" s="1"/>
  <c r="D33" i="9"/>
  <c r="D67" i="3" s="1"/>
  <c r="K3" i="9"/>
  <c r="K2" i="9" l="1"/>
  <c r="N3" i="9"/>
  <c r="O3" i="9" l="1"/>
  <c r="O2" i="9" s="1"/>
  <c r="N2" i="9"/>
  <c r="P2" i="9" l="1"/>
  <c r="D30" i="9" s="1"/>
  <c r="D64" i="3" s="1"/>
</calcChain>
</file>

<file path=xl/sharedStrings.xml><?xml version="1.0" encoding="utf-8"?>
<sst xmlns="http://schemas.openxmlformats.org/spreadsheetml/2006/main" count="710" uniqueCount="427">
  <si>
    <t>1.1</t>
  </si>
  <si>
    <t>1.1.1</t>
  </si>
  <si>
    <t>1.1.2</t>
  </si>
  <si>
    <t>1.2</t>
  </si>
  <si>
    <t>1.2.1</t>
  </si>
  <si>
    <t>1.2.2</t>
  </si>
  <si>
    <t>1.3</t>
  </si>
  <si>
    <t>1.3.1</t>
  </si>
  <si>
    <t>1.3.2</t>
  </si>
  <si>
    <t>1.4</t>
  </si>
  <si>
    <t>1.4.1</t>
  </si>
  <si>
    <t>1.5</t>
  </si>
  <si>
    <t>1.5.1</t>
  </si>
  <si>
    <t>1.6</t>
  </si>
  <si>
    <t>1.6.1</t>
  </si>
  <si>
    <t>1.6.2</t>
  </si>
  <si>
    <t>1.7</t>
  </si>
  <si>
    <t>1.7.1</t>
  </si>
  <si>
    <t>1.7.2</t>
  </si>
  <si>
    <t>1.8</t>
  </si>
  <si>
    <t>1.8.1</t>
  </si>
  <si>
    <t>2.1</t>
  </si>
  <si>
    <t>2.1.1</t>
  </si>
  <si>
    <t>2.2</t>
  </si>
  <si>
    <t>2.2.1</t>
  </si>
  <si>
    <t>2.2.2</t>
  </si>
  <si>
    <t>2.2.3</t>
  </si>
  <si>
    <t>2.3</t>
  </si>
  <si>
    <t>2.3.1</t>
  </si>
  <si>
    <t>2.3.2</t>
  </si>
  <si>
    <t>2.4</t>
  </si>
  <si>
    <t>2.4.1</t>
  </si>
  <si>
    <t>2.4.2</t>
  </si>
  <si>
    <t>2.4.3</t>
  </si>
  <si>
    <t>2.4.4</t>
  </si>
  <si>
    <t>2.4.5</t>
  </si>
  <si>
    <t>2.4.6</t>
  </si>
  <si>
    <t>2.4.7</t>
  </si>
  <si>
    <t>2.4.8</t>
  </si>
  <si>
    <t>2.5</t>
  </si>
  <si>
    <t>2.5.1</t>
  </si>
  <si>
    <t>2.6</t>
  </si>
  <si>
    <t>2.6.1</t>
  </si>
  <si>
    <t>2.7</t>
  </si>
  <si>
    <t>2.7.1</t>
  </si>
  <si>
    <t>2.7.2</t>
  </si>
  <si>
    <t>2.8</t>
  </si>
  <si>
    <t>2.8.1</t>
  </si>
  <si>
    <t>2.8.2</t>
  </si>
  <si>
    <t>3.1</t>
  </si>
  <si>
    <t>3.1.1</t>
  </si>
  <si>
    <t>3.1.2</t>
  </si>
  <si>
    <t>3.1.3</t>
  </si>
  <si>
    <t>3.1.4</t>
  </si>
  <si>
    <t>3.2</t>
  </si>
  <si>
    <t>3.2.1</t>
  </si>
  <si>
    <t>3.2.2</t>
  </si>
  <si>
    <t>3.2.3</t>
  </si>
  <si>
    <t>3.2.4</t>
  </si>
  <si>
    <t>3.2.5</t>
  </si>
  <si>
    <t>3.3</t>
  </si>
  <si>
    <t>3.3.1</t>
  </si>
  <si>
    <t>3.4</t>
  </si>
  <si>
    <t>3.4.1</t>
  </si>
  <si>
    <t>3.4.2</t>
  </si>
  <si>
    <t>3.5</t>
  </si>
  <si>
    <t>3.5.1</t>
  </si>
  <si>
    <t>3.6</t>
  </si>
  <si>
    <t>3.6.1</t>
  </si>
  <si>
    <t>3.6.2</t>
  </si>
  <si>
    <t>3.6.3</t>
  </si>
  <si>
    <t>3.7</t>
  </si>
  <si>
    <t>3.7.1</t>
  </si>
  <si>
    <t>3.7.2</t>
  </si>
  <si>
    <t>3.8</t>
  </si>
  <si>
    <t>3.8.1</t>
  </si>
  <si>
    <t>3.8.2</t>
  </si>
  <si>
    <t>3.8.3</t>
  </si>
  <si>
    <t>4.1</t>
  </si>
  <si>
    <t>4.1.1</t>
  </si>
  <si>
    <t>4.2</t>
  </si>
  <si>
    <t>4.2.1</t>
  </si>
  <si>
    <t>4.3</t>
  </si>
  <si>
    <t>4.3.1</t>
  </si>
  <si>
    <t>4.3.2</t>
  </si>
  <si>
    <t>4.4</t>
  </si>
  <si>
    <t>4.4.1</t>
  </si>
  <si>
    <t>4.5</t>
  </si>
  <si>
    <t>4.5.1</t>
  </si>
  <si>
    <t>4.6</t>
  </si>
  <si>
    <t>4.6.1</t>
  </si>
  <si>
    <t>4.7</t>
  </si>
  <si>
    <t>4.7.1</t>
  </si>
  <si>
    <t>4.8</t>
  </si>
  <si>
    <t>4.8.1</t>
  </si>
  <si>
    <t>Score</t>
  </si>
  <si>
    <t>1.3.3</t>
  </si>
  <si>
    <t>2.4.10</t>
  </si>
  <si>
    <t>2.4.9</t>
  </si>
  <si>
    <t>Constitution</t>
  </si>
  <si>
    <t>Impact</t>
  </si>
  <si>
    <t>A</t>
  </si>
  <si>
    <t>B</t>
  </si>
  <si>
    <t>C</t>
  </si>
  <si>
    <t>0-2</t>
  </si>
  <si>
    <t>3-7</t>
  </si>
  <si>
    <t>8-14</t>
  </si>
  <si>
    <t>20-25</t>
  </si>
  <si>
    <t>3.1.5</t>
  </si>
  <si>
    <t>3.4.3</t>
  </si>
  <si>
    <t>3.4.4</t>
  </si>
  <si>
    <t>3.4.5</t>
  </si>
  <si>
    <t>3.4.6</t>
  </si>
  <si>
    <t xml:space="preserve">Date: </t>
  </si>
  <si>
    <t xml:space="preserve">Caritas:                                   </t>
  </si>
  <si>
    <t>4.2.2</t>
  </si>
  <si>
    <t>4.6.2</t>
  </si>
  <si>
    <t>15-19</t>
  </si>
  <si>
    <t>Inexistant</t>
  </si>
  <si>
    <t>Rarement ou insuffisant</t>
  </si>
  <si>
    <t>Normalement ou suffisant</t>
  </si>
  <si>
    <t>Généralement ou bon</t>
  </si>
  <si>
    <t>NON APPLICABLE</t>
  </si>
  <si>
    <t>3. Discuter des résultats :</t>
  </si>
  <si>
    <t>Toutes les notes de cette fiche correspondent à des codes en couleur dans le spectre du vert, jaune, rouge.</t>
  </si>
  <si>
    <t>Une fois les risques estimés (de préférence lors d’un processus consultatif collégial), il est demandé à la direction d’indiquer</t>
  </si>
  <si>
    <t>Après cet exercice, la direction devrait discuter des priorités identifiées, analyser les « causes profondes » sous-jacentes et définir</t>
  </si>
  <si>
    <t>en évidence dans la même couleur que l’objectif en question.</t>
  </si>
  <si>
    <t xml:space="preserve">qui feront partie de son plan d’amélioration. </t>
  </si>
  <si>
    <t>Risque</t>
  </si>
  <si>
    <t>Risque modéré</t>
  </si>
  <si>
    <t>Risque extrême intolérable</t>
  </si>
  <si>
    <t>Impact insignifiant</t>
  </si>
  <si>
    <t xml:space="preserve">Impact mineur </t>
  </si>
  <si>
    <t>Impact modéré</t>
  </si>
  <si>
    <t>Lois et Codes de déontologie</t>
  </si>
  <si>
    <t>Note</t>
  </si>
  <si>
    <t>Paraphe</t>
  </si>
  <si>
    <t>La mission de servir, accompagner et défendre les pauvres et de promouvoir la charité et la justice guide le travail de l’organisation.</t>
  </si>
  <si>
    <t>Des éléments pertinents du droit canonique servent de référence aux objectifs, à la structure et au fonctionnement de l’organisation.</t>
  </si>
  <si>
    <t>L’organisation est officiellement et légalement inscrite et se conforme à l’ensemble des lois et des exigences juridiques applicables.</t>
  </si>
  <si>
    <t>Déontologie et conduite du personnel : l’organisation adhère au Code de déontologie et au Code de conduite du personnel de Caritas Internationalis.</t>
  </si>
  <si>
    <t>Un Code de déontologie et un Code de conduite du personnel équivalents ou cohérents avec ceux de Caritas Internationalis existent et sont appliqués.</t>
  </si>
  <si>
    <t xml:space="preserve">Une politique qui prévient les conflits d’intérêt à tous les niveaux existe et est appliquée. </t>
  </si>
  <si>
    <t>Ethique humanitaire : l’organisation est tenue de respecter les normes et les principes humanitaires internationaux.</t>
  </si>
  <si>
    <t>Les normes et les principes humanitaires internationaux sont connus et adéquatement appliqués.</t>
  </si>
  <si>
    <t xml:space="preserve">Principes de partenariat : l’organisation respecte les principes de partenariat de CI. </t>
  </si>
  <si>
    <t>Les principes de partenariat de CI guident les relations avec les autres organisations Caritas.</t>
  </si>
  <si>
    <t>L’organisation fournit une coordination, un accompagnement et un soutien à ses structures diocésaines.</t>
  </si>
  <si>
    <t>Mise en œuvre : l’organisation encourage les organisations Caritas diocésaines à respecter ces Normes de gestion.</t>
  </si>
  <si>
    <t xml:space="preserve">L’organisation invite et encourage les organisations Caritas diocésaines à mettre en œuvre les NG de CI. </t>
  </si>
  <si>
    <t>Gouvernance et organisation</t>
  </si>
  <si>
    <t>Constitution: l’organisation dispose de documents constitutionnels qui se réfèrent aux valeurs de Caritas.</t>
  </si>
  <si>
    <t xml:space="preserve">Les documents constitutionnels sont en harmonie avec les Statuts de Caritas Internationalis. </t>
  </si>
  <si>
    <t>Structure de la gouvernance : le rôle et les responsabilités des organes de gouvernance sont clairement définis.</t>
  </si>
  <si>
    <t>Une communication régulière est assurée entre la gouvernance et la Conférence épiscopale ou son/ses délégué/s officiel/s d’une part et le personnel d’autre part.</t>
  </si>
  <si>
    <t>La direction exécutive prend des décisions après consultation, se réunit régulièrement, documente ses décisions clés et les communique aux parties prenantes concernées.</t>
  </si>
  <si>
    <t>Gestion des ressources humaines : l’organisation gère ses ressources humaines comme stipulé dans les règlements et procédures connus de tout le personnel.</t>
  </si>
  <si>
    <t xml:space="preserve">La direction exécutive veille à ce que l’organigramme soit actualisé et accessible. </t>
  </si>
  <si>
    <t>Des descriptifs de poste et des niveaux hiérarchiques clairement définis sont en place pour l’ensemble du personnel, y compris la direction exécutive.</t>
  </si>
  <si>
    <t>L’organisation dispose d’un mécanisme de salaires et d’avantages sociaux du personnel établis par des contrats de travail conformément au droit du travail local.</t>
  </si>
  <si>
    <t>Les aspirations spirituelles du personnel sont satisfaites par des occasions et des temps de prière, de réflexion et de formation du cœur.</t>
  </si>
  <si>
    <t>L’organisation fournit à tous les membres du personnel et de la gouvernance une orientation et une formation à l’identité Caritas.</t>
  </si>
  <si>
    <t>Une politique de sécurité, des protocoles et des plans pour la sécurité et le bien-être du personnel et des tiers sont en place et sont respectés.</t>
  </si>
  <si>
    <t>Plan stratégique : l’organisation dispose d’un plan stratégique à jour, complet, réaliste et clair qui réunit sa vision, sa mission et ses objectifs spécifiques.</t>
  </si>
  <si>
    <t>Apprentissage organisationnel : l’organisation encourage une culture dans laquelle le partage d’expériences façonne l’évolution de l’organisation.</t>
  </si>
  <si>
    <t>Reddition de comptes en matière de programmes et de finances</t>
  </si>
  <si>
    <t>Gestion des projets : l’organisation veille à ce que tous les projets correspondent à sa vision et à sa mission et soient menés conformément aux besoins, aux vulnérabilités et aux capacités des communautés locales.</t>
  </si>
  <si>
    <t>L’organisation garantit une sélection de partenaires adéquats et pertinents et la surveillance des relations avec ces derniers.</t>
  </si>
  <si>
    <t>Les projets sont mis en œuvre avec l’implication active des communautés, en utilisant une planification solide et le contrôle des résultats ainsi qu’une reddition de comptes envers les parties prenantes.</t>
  </si>
  <si>
    <t>La clôture des projets se fait en temps opportun, de manière adaptée et responsable à l’égard de toutes les parties prenantes.</t>
  </si>
  <si>
    <t>Qualité des projets : l’organisation veille à ce que tous les projets soient réalisés conformément aux normes techniques applicables.</t>
  </si>
  <si>
    <t>Une procédure standard est en place pour imputer les coûts directs et indirects aux activités (y compris les coûts de personnel) et rechercher l’accord de partenaires pour couvrir tous les coûts dans le cadre des contrats de projet.</t>
  </si>
  <si>
    <t>Les budgets des programmes sont réalistes, ils sont régulièrement contrôlés et font l’objet de rapports.</t>
  </si>
  <si>
    <t>Le risque de catastrophe est évalué et, le cas échéant, des plans de préparation et une stratégie ou un plan de réponse aux situations d’urgence sont élaborés.</t>
  </si>
  <si>
    <t>Les budgets annuels sont réalistes et reflètent le plan stratégique et le plan opérationnel.</t>
  </si>
  <si>
    <t>Le trésorier supervise toutes les transactions financières du système, ce qui inclut une séparation des fonctions entre la préparation et l’approbation des transactions.</t>
  </si>
  <si>
    <t>Un système comptable avec des mécanismes de contrôle à double entrée intégrés est en place et appliqué.</t>
  </si>
  <si>
    <t>La direction exécutive évalue régulièrement les contrôles internes et prend, le cas échéant, des mesures correctives.</t>
  </si>
  <si>
    <t>Le contrôle et la présentation de rapports financiers sont effectués régulièrement et conformément aux normes d’information (rendues) applicables aux organisations sans but lucratif, comme les Normes comptables internationales IAS (International Accounting Standards) ou les PCGR (Principes comptables généralement reconnus) des Etats-Unis, ou US-GAAP selon le sigle en anglais (Generally Accepted Accounting Principles).</t>
  </si>
  <si>
    <t>Les actifs immobilisés et leur fonctionnement sont protégés et gérés conformément au principe de bonne gestion.</t>
  </si>
  <si>
    <t>La taille, l'utilisation et l’entretien de la flotte de véhicules sont gérés de manière à contrôler les coûts et à prévenir les utilisations abusives.</t>
  </si>
  <si>
    <t>Les politiques et procédures TIC sont en place, couvrant au minimum la sécurité des données, l’utilisation acceptable et la gestion du cycle de vie du matériel et des logiciels informatiques.</t>
  </si>
  <si>
    <t>Gestion des fonds : l’organisation gère ses fonds non affectés et affectés conformément à leurs objectifs.</t>
  </si>
  <si>
    <t>L’organisation veille à maintenir les fonds non affectés suffisants pour, au cas où une partie substantielle des opérations cesserait, prendre en charge ses passifs financiers et respecter ses engagements.</t>
  </si>
  <si>
    <t>Les fonds sont gérés en fonction des buts pour lesquels ils ont été reçus et sont administrés en conséquence dans les comptes.</t>
  </si>
  <si>
    <t>Audit : les comptes annuels de l’organisation sont soumis à un audit externe et l’organisation procède à des audits internes indépendants.</t>
  </si>
  <si>
    <t>L’auditeur est sélectionné dans un processus transparent parmi des candidats dignes de confiance et impartiaux de sociétés réputées (de préférence membres de l’association nationale des professionnels de l’audit). Il est engagé, évalué et démis de ses fonctions par la gouvernance de l’organisation.</t>
  </si>
  <si>
    <t>L’auditeur est tenu de remettre avec son rapport d’audit une lettre de recommandations abordant les faiblesses des systèmes et des procédures opérationnelles et incluant les mesures correctives prévues par la direction exécutive.</t>
  </si>
  <si>
    <t>Un audit interne est régulièrement effectué pour éviter, prévenir et rectifier les anomalies du système financier et de gestion, et pour améliorer les performances.</t>
  </si>
  <si>
    <t>L’organisation utilise des canaux de communication et un langage approprié pour informer les différents groupes et les personnes et communautés affectées de leurs droits, leur garantit l’accès à des informations précises et actualisées, et encourage leur participation à toutes les étapes du cycle de projet.</t>
  </si>
  <si>
    <t>Plaidoyer : l’organisation mène un travail de plaidoyer national et international dans les limites établies par l’autorité ecclésiale compétente.</t>
  </si>
  <si>
    <t>Un plan (ou stratégie) de plaidoyer se basant sur l’expérience de l’organisation et visant à s’attaquer aux causes profondes de l’injustice a été élaboré et mis en œuvre.</t>
  </si>
  <si>
    <t>Interaction avec la circonscription : implication des bases et des communautés paroissiales.</t>
  </si>
  <si>
    <t>L’organisation encourage de manière active l’engagement des communautés de base dans son travail.</t>
  </si>
  <si>
    <t>Travail en réseau : l’organisation participe de façon proactive à des réseaux sectoriels et thématiques.</t>
  </si>
  <si>
    <t>L’organisation collabore avec les organisations de la société civile et les autres parties intéressées pour éviter la répétition d’efforts, mobiliser des ressources, développer et mettre en œuvre une politique et des efforts de plaidoyer conjoints et maximiser l’impact de ces derniers.</t>
  </si>
  <si>
    <t>Des mécanismes de communication pertinents sont en place pour assurer que la direction exécutive est responsable et accessible au personnel et aux parties prenantes externes.</t>
  </si>
  <si>
    <t>L’organisation applique une politique et un protocole de communication clairs soulignant les responsabilités en matière de communication interne et externe avec les parties prenantes dans différentes situations.</t>
  </si>
  <si>
    <t>Politique de divulgation de l’information : l’organisation est transparente et met les informations sur ses programmes et ses opérations à la disposition du public conformément à une politique de divulgation de l’information.</t>
  </si>
  <si>
    <t>Une politique de divulgation de l’information est en place, appliquée et publiée en externe.</t>
  </si>
  <si>
    <t>Gestion des actifs : l’organisation fait preuve de bonne gestion des ressources en assurant des procédures appropriées pour garantir l’existence, l’entretien et la sécurité de tous les biens immobilisés, tels que bâtiments, flotte de véhicules et équipement informatique.</t>
  </si>
  <si>
    <t>Récapitulatif intermédiaire de pondération et de notation</t>
  </si>
  <si>
    <t>Saisie Note</t>
  </si>
  <si>
    <t>Nombre de  questions applicables</t>
  </si>
  <si>
    <t>Total Nombre de questions</t>
  </si>
  <si>
    <t>Pondération</t>
  </si>
  <si>
    <t>Saisie* Pondération</t>
  </si>
  <si>
    <t>Saisie* Note pondérée</t>
  </si>
  <si>
    <t>Score moyen Article</t>
  </si>
  <si>
    <t>Nom de l’organisation membre :</t>
  </si>
  <si>
    <t>Récapitulatif final de pondération et de notation</t>
  </si>
  <si>
    <t>Résultat</t>
  </si>
  <si>
    <t>Nombre de questions applicables</t>
  </si>
  <si>
    <t>Résultat * Pondération</t>
  </si>
  <si>
    <t>Résultat* Résultats pondérés</t>
  </si>
  <si>
    <t>Score pondéré</t>
  </si>
  <si>
    <t>Norme de gestion Lois et codes de déontologie</t>
  </si>
  <si>
    <t>Identité catholique</t>
  </si>
  <si>
    <t>Déontologie et conduite du personnel</t>
  </si>
  <si>
    <t>Ethique humanitaire</t>
  </si>
  <si>
    <t>Ethique environnementale</t>
  </si>
  <si>
    <t>Principes de partenariat</t>
  </si>
  <si>
    <t>Procédure de plaintes</t>
  </si>
  <si>
    <t>Mise en œuvre</t>
  </si>
  <si>
    <t>Structure de la gouvernance</t>
  </si>
  <si>
    <t>Direction et gestion d’ensemble</t>
  </si>
  <si>
    <t>Gestion des ressources humaines</t>
  </si>
  <si>
    <t>Plan stratégique</t>
  </si>
  <si>
    <t>Gestion des risques</t>
  </si>
  <si>
    <t xml:space="preserve">Apprentissage organisationnel </t>
  </si>
  <si>
    <t>Gestion des projets</t>
  </si>
  <si>
    <t>Qualité des projets</t>
  </si>
  <si>
    <t>Planification financière</t>
  </si>
  <si>
    <t>Gestion financière</t>
  </si>
  <si>
    <t>Politique d’approvisionnement</t>
  </si>
  <si>
    <t>Gestion des actifs</t>
  </si>
  <si>
    <t>Gestion des fonds</t>
  </si>
  <si>
    <t>Audit</t>
  </si>
  <si>
    <t>Transparence et reddition de comptes</t>
  </si>
  <si>
    <t>Plaidoyer</t>
  </si>
  <si>
    <t>Interaction avec la circonscription</t>
  </si>
  <si>
    <t>Travail en réseau</t>
  </si>
  <si>
    <t>Partage d’informations</t>
  </si>
  <si>
    <t>Protection des données</t>
  </si>
  <si>
    <t>Politique de divulgation de l’information</t>
  </si>
  <si>
    <t xml:space="preserve">Norme de gestion Gouvernance et organisation   </t>
  </si>
  <si>
    <t xml:space="preserve">Norme de gestion Reddition de comptes en matière de programmes et de finances       </t>
  </si>
  <si>
    <t>Récapitulatif des résultats</t>
  </si>
  <si>
    <t>Scores Articles</t>
  </si>
  <si>
    <t>Scores Normes</t>
  </si>
  <si>
    <t>Analyse des risques et établissement des priorités</t>
  </si>
  <si>
    <t>Risque I*P</t>
  </si>
  <si>
    <t>PRIORITÉ</t>
  </si>
  <si>
    <t>Notes / commentaires / activités proposées</t>
  </si>
  <si>
    <t>Objectif(s) pour le plan d’amélioration</t>
  </si>
  <si>
    <t>PRIORITÉS À TRAITER</t>
  </si>
  <si>
    <t>Nº</t>
  </si>
  <si>
    <t>Bonne pratique</t>
  </si>
  <si>
    <t>Objectif</t>
  </si>
  <si>
    <t xml:space="preserve">Personne responsable : </t>
  </si>
  <si>
    <t>Objectifs d’atténuation des risques</t>
  </si>
  <si>
    <t>Résultats</t>
  </si>
  <si>
    <t>Critères / Indicateurs de réussite</t>
  </si>
  <si>
    <t>Activités clés</t>
  </si>
  <si>
    <t>Date de début</t>
  </si>
  <si>
    <t>Date de fin</t>
  </si>
  <si>
    <t>Personne / Département responsable</t>
  </si>
  <si>
    <t>Appui nécessaire</t>
  </si>
  <si>
    <t xml:space="preserve">PLAN D’AMÉLIORATION </t>
  </si>
  <si>
    <t xml:space="preserve">Bienvenue dans l’outil de diagnostic organisationnel </t>
  </si>
  <si>
    <t xml:space="preserve">Commentaires auto-évaluation OM </t>
  </si>
  <si>
    <t>Commentaires évaluateur</t>
  </si>
  <si>
    <t>Systématiquement ou exemplaire</t>
  </si>
  <si>
    <t>ses priorités qui pourraient, mais ne doivent pas toujours, être liées au niveau des risques identifiés.</t>
  </si>
  <si>
    <t>un nombre d’objectifs (de préférence un, mais au maximum quatre) qui répondent à ces causes profondes. Les objectifs</t>
  </si>
  <si>
    <t>Impact majeur</t>
  </si>
  <si>
    <t>Impact très élevé/critique</t>
  </si>
  <si>
    <t>Probable</t>
  </si>
  <si>
    <t>Possible</t>
  </si>
  <si>
    <t>Improbable</t>
  </si>
  <si>
    <t>Presque certain</t>
  </si>
  <si>
    <t>Rare</t>
  </si>
  <si>
    <t>Risque bas/tolérable</t>
  </si>
  <si>
    <t>Risque élevé/majeur</t>
  </si>
  <si>
    <t>Stratégie de collecte de fonds : l’organisation dispose d’un plan de collecte de fonds régulièrement mis à jour pour la mobilisation de ressources nationales et internationales.</t>
  </si>
  <si>
    <t>Les processus et les outils que contient la Boîte à outils de CI sont utilisés lorsque sont sollicités des fonds pour des Appels d’urgence de CI.</t>
  </si>
  <si>
    <t>Participation des parties prenantes</t>
  </si>
  <si>
    <t>Les positions et les activités de plaidoyer de l’organisation sont fondées sur une analyse solide du problème, du contexte, des risques, et sur des preuves manifestes et elles sont enracinées dans l'Enseignement Social de l’Eglise. Elles sont développées et entreprises en collaboration avec d’autres partenaires sans compromettre ses principes. En cas de besoin, l’organisation sollicite l’avis et les conseils de l’autorité ecclésiale compétente.</t>
  </si>
  <si>
    <t>Partage d’informations : l’organisation communique avec les parties prenantes de manière ordonnée et transparente sur son travail et ses performances.</t>
  </si>
  <si>
    <t>Risque insignifiant/negligeable</t>
  </si>
  <si>
    <t>D</t>
  </si>
  <si>
    <t>Produits</t>
  </si>
  <si>
    <t>Mécanisme de suivi</t>
  </si>
  <si>
    <t>Objectif &amp; résultat A</t>
  </si>
  <si>
    <t>Objectif &amp; résultat B</t>
  </si>
  <si>
    <t>Objectif &amp; résultat D</t>
  </si>
  <si>
    <t>Objectif &amp; résultat C</t>
  </si>
  <si>
    <t>Probabilité</t>
  </si>
  <si>
    <t>après l'évaluation externe.</t>
  </si>
  <si>
    <t>résultant du niveau de conformité, selon la note attribuée lors de l'autoévaluation. Le risque consiste en deux composantes :</t>
  </si>
  <si>
    <t xml:space="preserve">    La question à se poser est : « quelle est la possibilité que les conséquences de la non-conformité se produisent ? »</t>
  </si>
  <si>
    <t xml:space="preserve">Les bonnes pratiques représentant les priorités « élevées » et « très élevées » seront automatiquement indiquées dans la partie inférieure </t>
  </si>
  <si>
    <t>Ensuite, les priorités représentées dans la partie inférieure de la fiche de travail, qui doivent être traitées par l’un des objectifs,</t>
  </si>
  <si>
    <t>L'organisation peut intégrer cette étape dans le processus d'autoévaluation ou effectuer l'analyse des risques</t>
  </si>
  <si>
    <t xml:space="preserve">Identité catholique : l’organisation s’identifie elle-même comme étant une organisation caritative catholique suivant la doctrine sociale de l’Eglise et le droit canonique. </t>
  </si>
  <si>
    <t>Lois du pays : l’organisation agit conformément aux lois et aux exigences juridiques applicables dans le pays où elle est inscrite.</t>
  </si>
  <si>
    <t>Les Droits de l’homme et les conventions internationales s’y rapportant servent de référence aux textes fondamentaux de l’organisation.</t>
  </si>
  <si>
    <t>La direction de l’organisation s'engage en faveur des principes d’égalité et de diversité et veillent à ce qu’ils soient mis en application à tous les niveaux.</t>
  </si>
  <si>
    <t>Ethique environnementale : l’organisation garantit que les ressources naturelles sont utilisées judicieusement, le gaspillage réduit au maximum et les projets respectueux de l’environnement.</t>
  </si>
  <si>
    <t>Les Lignes directrices de CI sur la justice environnementale (2005) et les recommandations inspirées de « Laudato Si’» sont intégrées dans des politiques et appliquées dans les programmes et jusque dans la pratique.</t>
  </si>
  <si>
    <t xml:space="preserve">Le but, la structure et les procédures de prises de décisions par la gouvernance et le rôle de celle-ci dans la nomination de la direction exécutive sont conformes aux exigences statutaires de l’organisation. </t>
  </si>
  <si>
    <t>La gouvernance est composée de membres experts dans des domaines pertinents de spécialisation, dont le trésorier qui possède des connaissances et une expérience en gestion financière.</t>
  </si>
  <si>
    <t>Direction et gestion d’ensemble : la direction exécutive favorise une mise en œuvre efficace et performante conforme à la vision et la mission de l’organisation, et développe de nouvelles visions et stratégies telles que l’exige l’évolution des circonstances et/ou des opportunités.</t>
  </si>
  <si>
    <t>La direction exécutive communique régulièrement sa stratégie, ses plans, ses budgets et leur mise en œuvre opérationnelle à la gouvernance.</t>
  </si>
  <si>
    <t>Le personnel travaille conformément à des objectifs de performance clairs, a des entretiens d’évaluation réguliers et bénéficie d’un soutien et d’un développement adéquats pour remplir son rôle.B54</t>
  </si>
  <si>
    <t>Le plan stratégique de l’organisation reflète sa mission, il est élaboré de façon participative et il est géré et utilisé pour la planification opérationnelle et la prise de décision.</t>
  </si>
  <si>
    <t>L’organisation a mis en place et exécute une stratégie (ou plan) de collecte de fonds visant à assurer la pérennité de l’organisation et à rechercher la diversification des sources à la fois au sein et au-delà du réseau de CI.</t>
  </si>
  <si>
    <t>Gestion des risques : l’organisation évalue attentivement et régulièrement les risques internes et externes qui pourraient l’empêcher d’accomplir ses objectifs. Des mesures sont mises en place pour réduire ces risques.</t>
  </si>
  <si>
    <t xml:space="preserve">Une assurance fiable et efficace est en place pour réduire l’impact d’évènements imprévus sur les personnes, les biens et la continuité des activités. </t>
  </si>
  <si>
    <t>Une analyse est entreprise des évaluations, audits, examens, retours d’information et plaintes pour en tirer les enseignements et elle est partagée avec les parties prenantes concernées.</t>
  </si>
  <si>
    <t xml:space="preserve">Les connaissances et les expériences sont mises en commun à travers la participation aux réseaux sectoriels et thématiques en vue d’améliorer les pratiques et d’influencer au mieux un changement social positif. </t>
  </si>
  <si>
    <t>L'organisation veille à ce que le contexte et les parties prenantes soient analysés de manière systématique, objective et continue et à ce que, en temps utile, des activités de démarrage soient menées, y compris le démarrage financier, la planification de la mise en œuvre des projets et le recrutement du personnel.</t>
  </si>
  <si>
    <t>Le personnel chargé des programmes et responsable de la réponse aux situations d’urgence est informé des Directives de CI pour les situations d’urgence, dès le lancement et tout au long du développement d’une telle opération; il en comprend le fonctionnement.</t>
  </si>
  <si>
    <t>Planification financière : l’organisation a traduit ses objectifs spécifiques en plans pluriannuels élaborés afin d’atteindre ces objectifs. Dans ce cadre, les budgets annuels sont approuvés avant le début de leurs périodes respectives de mise en œuvre.</t>
  </si>
  <si>
    <t>Gestion financière : l’organisation exerce un rôle d’administrateur dans la gestion de ses ressources financières tout en veillant soigneusement à la fiabilité de ses informations financières.</t>
  </si>
  <si>
    <t>Des politiques et des procédures réduisant de manière réaliste le risque de fraude, de corruption, de blanchiment d'argent et de malversations, y compris l'utilisation de fonds pour des activités terroristes, sont mises en place. Les mesures appropriées sont prises lorsque des risques ou des manquements à la procédure sont identifiés.</t>
  </si>
  <si>
    <t>Des procédures sont en place et sont appliquées pour garantir que les documents administratifs (y compris les titres de propriété, les actes notariés) et les documents financiers, liés aux projets sont régulièrement stockés en lieu sûr et facile d’accès, conformément à la législation (fiscale) nationale, aux exigences de l’audit et aux accords de projet.</t>
  </si>
  <si>
    <t>Politique d’approvisionnement : l’organisation a et applique une politique d’approvisionnement qui suit les procédures approuvées et la supervision des processus d’appels d’offres et d’achats.</t>
  </si>
  <si>
    <t>L’organisation applique une politique d’approvisionnement qui suit la procédure approuvée et la supervision du processus d’appel d’offres et d’achat.</t>
  </si>
  <si>
    <t>Norme de gestion Participation des parties prenantes</t>
  </si>
  <si>
    <t>Lois du pays</t>
  </si>
  <si>
    <t>Stratégie de collecte de fonds</t>
  </si>
  <si>
    <t>1. Etablir les notations :</t>
  </si>
  <si>
    <t xml:space="preserve">Seulement dans des cas exceptionnels, si la bonne pratique n'est pas applicable à votre organisation, laissez le champ vide/ en blanc. </t>
  </si>
  <si>
    <t>Dans ce cas, la bonne pratique ne sera pas prise en compte et n'affectera pas la notation moyenne.</t>
  </si>
  <si>
    <t xml:space="preserve">En ce qui concerne les articles obligatoires, l'organisation doit se conformer à chacun d'entre eux, sinon des actions spécifiques doivent être </t>
  </si>
  <si>
    <t>de garder à l'esprit qu'une auto-évaluation est un processus participatif auquel (les représentants de) toutes les équipes doivent participer.</t>
  </si>
  <si>
    <t xml:space="preserve">référence. Les commentaires de l'organisation sont également utiles à l'évaluateur pour mieux comprendre la situation de l'organisation, </t>
  </si>
  <si>
    <t>les documents fournis ou les preuves que l'organisation n'a pas pu fournir et pourquoi.</t>
  </si>
  <si>
    <t>2. Visualiser les résultats des notations :</t>
  </si>
  <si>
    <t>Afin de préserver l'intégrité du calcul, toutes ces cellules ont été protégées pour éviter toute modification.</t>
  </si>
  <si>
    <t>4. Informer le Secrétariat régional et Caritas Internationalis :</t>
  </si>
  <si>
    <t xml:space="preserve">Les organisations membres sont invitées à soumettre l'auto-évaluation, le cadre de reddition des comptes et les preuves à l'appui </t>
  </si>
  <si>
    <t>Les organisations sont priées d'envoyer également l'auto-évaluation à leur secrétariat régional.</t>
  </si>
  <si>
    <t xml:space="preserve">au Secrétariat général de CI, Unité IDCS/Programme des Normes de Gestion, à l'adresse suivante : cims@caritas.va.  </t>
  </si>
  <si>
    <t>6. Norme sur la Sauvegarde :</t>
  </si>
  <si>
    <t xml:space="preserve">    La question à se poser est : « Compte-tenu de la situation exprimée par la note attribuée, qu’est-ce qui pourrait mal se passer et quel </t>
  </si>
  <si>
    <t xml:space="preserve">    en est l’impact sur votre organisation ? »</t>
  </si>
  <si>
    <t>5. Etapes suivantes : identification des risques, établissement des priorités, plan d’amélioration :</t>
  </si>
  <si>
    <t xml:space="preserve">Dans le cas où vous auriez besoin d'évaluer votre OM uniquement par rapport à la Norme de sauvegarde, vous pouvez saisir directement les scores </t>
  </si>
  <si>
    <t>relèvent de 8 articles. Celles-ci sont également intégrées dans chacune des quatre normes auxquelles elles appartiennent.</t>
  </si>
  <si>
    <t xml:space="preserve">Cela signifie que la Norme de sauvegarde est intégrée dans les quatre normes existantes, mais qu’elle peut également en être extraite pour </t>
  </si>
  <si>
    <t>être utilisée comme outil indépendant d'évaluation de la sauvegarde.</t>
  </si>
  <si>
    <t>Nr Q's total</t>
  </si>
  <si>
    <t>Référence en matière de sauvegarde</t>
  </si>
  <si>
    <t>Norme sur la sauvegarde</t>
  </si>
  <si>
    <t>Déontologie</t>
  </si>
  <si>
    <t>3.1.6</t>
  </si>
  <si>
    <t>4.1.2</t>
  </si>
  <si>
    <t>4.1.3</t>
  </si>
  <si>
    <t>4.1.4</t>
  </si>
  <si>
    <t>Des procédures officielles et appropriées de traitement des plaintes pour le personnel, les participants aux programmes et les autres parties prenantes sont en place et appliquées.</t>
  </si>
  <si>
    <t>L'organisation applique une politique de dénonciation documentée (si il y a eu des cas) qui établit son engagement à protéger de représailles les dénonciateurs.</t>
  </si>
  <si>
    <t>Les systèmes de recrutement et de ressources humaines de l'organisation sont inclusifs, équitables, cohérents, transparents et conformes aux normes minimales mondiales de sauvegarde.</t>
  </si>
  <si>
    <t>Les politiques et les procédures du personnel respectent sa dignité, tendent à le retenir et favorisent l’équité. Elles sont justes, transparentes, non discriminatoires et conformes au droit du travail local.</t>
  </si>
  <si>
    <t xml:space="preserve">Le personnel connaît la vision, le mandat, les politiques et les procédures de l’organisation et il y adhère. </t>
  </si>
  <si>
    <t>Des mécanismes de gestion des risques sont en place pour identifier, évaluer, hiérarchiser et atténuer les risques internes et externes (y compris les catastrophes naturelles et provoquées par l’homme, et les questions liées à la sauvegarde) et d’autres questions émergentes.</t>
  </si>
  <si>
    <t>Il y a un engagement communautaire actif et inclusif à toutes les étapes du cycle du  programme, qui s'appuie sur les structures, les ressources et les capacités communautaires existantes, et les renforce.</t>
  </si>
  <si>
    <t>L'organisation a une politique de sauvegarde équivalente ou cohérente avec la Politique de CI de sauvegarde des enfants et des adultes vulnérables et la Politique de lutte contre le harcèlement.</t>
  </si>
  <si>
    <t>L'organisation dispose d'un processus d'enquête sur les accusations liées à la sauvegarde et peut fournir la preuve qu'elle a correctement traité les accusations passées, le cas échéant par le biais d'enquêtes et de mesures correctives.</t>
  </si>
  <si>
    <t>L'organisation dispose d'un système pour orienter les victimes de violations des normes de sauvegarde vers les services disponibles, en fonction de leurs besoins et avec leur consentement.</t>
  </si>
  <si>
    <t>Les programmes de l’organisation visent à accorder la priorité aux besoins des membres les plus vulnérables de la communauté et à éliminer les obstacles qu’ils peuvent rencontrer et qui entravent leur participation.</t>
  </si>
  <si>
    <t>L’organisation met en œuvre une politique de protection des données qui sauvegarde l’intégrité des informations stockées et qui protège les données à caractère personnel des parties intéressées, notamment du personnel, des donateurs et des participants aux programmes.</t>
  </si>
  <si>
    <t>Traitement des plaintes</t>
  </si>
  <si>
    <t>Engagement communautaire</t>
  </si>
  <si>
    <t>Accès véritable</t>
  </si>
  <si>
    <t>Commentaires auto-évaluation OM</t>
  </si>
  <si>
    <t>Résultats finaux norme sur la sauvegarde</t>
  </si>
  <si>
    <t>Récapitulatif des résultats: norme sur la sauvegarde</t>
  </si>
  <si>
    <t>Score norme</t>
  </si>
  <si>
    <t>Synthèse des résultats: éléments-clé sauvegarde</t>
  </si>
  <si>
    <t>Scores éléments-clé</t>
  </si>
  <si>
    <t>Procédure de plaintes : l’organisation dispose d’un mécanisme de traitement des plaintes approprié et sûr, qui est officiellement communiqué et rendu public comme moyen de fournir un feed-back.</t>
  </si>
  <si>
    <t xml:space="preserve">Les programmes sont conçus de manière à bénéficier à la communauté locale et à promouvoir son relèvement et son développement. Ils sont réalistes et reposent sur des preuves manifestes. Ils prennent en compte les besoins, les vulnérabilités et les capacités des différents groupes. </t>
  </si>
  <si>
    <t>Politique et systèmes de sauvegarde : l’organisation adhère à la Politique de Caritas Internationalis de sauvegarde des enfants et des adultes vulnérables et dispose d'un système clair et transparent pour prévenir, traiter et répondre aux préoccupations en matière de sauvegarde.</t>
  </si>
  <si>
    <t xml:space="preserve">Transparence et reddition de comptes : il existe des mécanismes transparents et systématiques pour garantir la responsabilité de l'organisation vis-à-vis des communautés qu'elle sert. </t>
  </si>
  <si>
    <t>Protection des données : l’organisation se rend responsable de la protection et de la sauvegarde des données.</t>
  </si>
  <si>
    <t>Les notes indiquent (voir tableau à coté) :</t>
  </si>
  <si>
    <t xml:space="preserve">Une fois que toutes les notes ont été saisies et que le récapitulatif final a été compilé, ce récapitulatif final doit être </t>
  </si>
  <si>
    <t>discuté par la direction et le conseil d'administration. La décision attendue est de valider les résultats du processus d'auto-évaluation.</t>
  </si>
  <si>
    <t>Niveau de priorité</t>
  </si>
  <si>
    <t>Très bas</t>
  </si>
  <si>
    <t>Bas</t>
  </si>
  <si>
    <t>Moyen</t>
  </si>
  <si>
    <t>Elevé</t>
  </si>
  <si>
    <t>Très élevé</t>
  </si>
  <si>
    <t>Politique et systèmes de sauvegarde</t>
  </si>
  <si>
    <t>Récapitulatif des résultats : articles obligatoires</t>
  </si>
  <si>
    <t>Récapitulatif des résultats : normes</t>
  </si>
  <si>
    <r>
      <t>Lignes directrices pour l’autoévaluation</t>
    </r>
    <r>
      <rPr>
        <b/>
        <sz val="12"/>
        <color theme="1"/>
        <rFont val="Calibri"/>
        <family val="2"/>
        <scheme val="minor"/>
      </rPr>
      <t> :</t>
    </r>
  </si>
  <si>
    <r>
      <t xml:space="preserve">incluses dans le plan d'amélioration. L'option </t>
    </r>
    <r>
      <rPr>
        <i/>
        <sz val="12"/>
        <color theme="1"/>
        <rFont val="Calibri"/>
        <family val="2"/>
        <scheme val="minor"/>
      </rPr>
      <t>« non applicable »</t>
    </r>
    <r>
      <rPr>
        <sz val="12"/>
        <color theme="1"/>
        <rFont val="Calibri"/>
        <family val="2"/>
        <scheme val="minor"/>
      </rPr>
      <t xml:space="preserve"> ne peut pas être appliquée aux bonnes pratiques des articles obligatoires. </t>
    </r>
  </si>
  <si>
    <r>
      <t xml:space="preserve">De plus amples détails et explications pour chaque bonne pratique peuvent être trouvés dans les </t>
    </r>
    <r>
      <rPr>
        <i/>
        <sz val="12"/>
        <color rgb="FFC00000"/>
        <rFont val="Calibri"/>
        <family val="2"/>
        <scheme val="minor"/>
      </rPr>
      <t>Lignes directrices de notation</t>
    </r>
    <r>
      <rPr>
        <sz val="12"/>
        <color theme="1"/>
        <rFont val="Calibri"/>
        <family val="2"/>
        <scheme val="minor"/>
      </rPr>
      <t>.</t>
    </r>
  </si>
  <si>
    <r>
      <t xml:space="preserve">Dans la feuille Excel </t>
    </r>
    <r>
      <rPr>
        <b/>
        <sz val="12"/>
        <color theme="1"/>
        <rFont val="Calibri"/>
        <family val="2"/>
        <scheme val="minor"/>
      </rPr>
      <t>« Formulaire de saisie »</t>
    </r>
    <r>
      <rPr>
        <sz val="12"/>
        <color theme="1"/>
        <rFont val="Calibri"/>
        <family val="2"/>
        <scheme val="minor"/>
      </rPr>
      <t xml:space="preserve"> , vous ne pouvez saisir que les chiffres de 1 à 5 dans la </t>
    </r>
    <r>
      <rPr>
        <i/>
        <sz val="12"/>
        <color theme="1"/>
        <rFont val="Calibri"/>
        <family val="2"/>
        <scheme val="minor"/>
      </rPr>
      <t>colonne C</t>
    </r>
    <r>
      <rPr>
        <sz val="12"/>
        <color theme="1"/>
        <rFont val="Calibri"/>
        <family val="2"/>
        <scheme val="minor"/>
      </rPr>
      <t xml:space="preserve"> (aucune autre saisie n'est acceptée). </t>
    </r>
  </si>
  <si>
    <r>
      <t xml:space="preserve">La personne qui attribue la notation à une bonne pratique peut inscrire son nom avec les initiales dans la </t>
    </r>
    <r>
      <rPr>
        <i/>
        <sz val="12"/>
        <color theme="1"/>
        <rFont val="Calibri"/>
        <family val="2"/>
        <scheme val="minor"/>
      </rPr>
      <t>colonne D</t>
    </r>
    <r>
      <rPr>
        <sz val="12"/>
        <color theme="1"/>
        <rFont val="Calibri"/>
        <family val="2"/>
        <scheme val="minor"/>
      </rPr>
      <t xml:space="preserve">. Cependant, il est important </t>
    </r>
  </si>
  <si>
    <r>
      <t xml:space="preserve">Il est fortement recommandé d'écrire dans la </t>
    </r>
    <r>
      <rPr>
        <i/>
        <sz val="12"/>
        <color theme="1"/>
        <rFont val="Calibri"/>
        <family val="2"/>
        <scheme val="minor"/>
      </rPr>
      <t>colonne G</t>
    </r>
    <r>
      <rPr>
        <sz val="12"/>
        <color theme="1"/>
        <rFont val="Calibri"/>
        <family val="2"/>
        <scheme val="minor"/>
      </rPr>
      <t xml:space="preserve"> un bref commentaire par bonne pratique expliquant chaque notation pour votre propre </t>
    </r>
  </si>
  <si>
    <r>
      <t xml:space="preserve">Lorsque toutes les notes ont été saisies sur la feuille intitulée </t>
    </r>
    <r>
      <rPr>
        <b/>
        <sz val="12"/>
        <color theme="1"/>
        <rFont val="Calibri"/>
        <family val="2"/>
        <scheme val="minor"/>
      </rPr>
      <t>« Formulaire de saisie »</t>
    </r>
    <r>
      <rPr>
        <sz val="12"/>
        <color theme="1"/>
        <rFont val="Calibri"/>
        <family val="2"/>
        <scheme val="minor"/>
      </rPr>
      <t xml:space="preserve">, elles seront automatiquement insérées dans la feuille </t>
    </r>
  </si>
  <si>
    <r>
      <t xml:space="preserve">intitulée </t>
    </r>
    <r>
      <rPr>
        <b/>
        <sz val="12"/>
        <color theme="1"/>
        <rFont val="Calibri"/>
        <family val="2"/>
        <scheme val="minor"/>
      </rPr>
      <t>« Résultats finaux »</t>
    </r>
    <r>
      <rPr>
        <sz val="12"/>
        <color theme="1"/>
        <rFont val="Calibri"/>
        <family val="2"/>
        <scheme val="minor"/>
      </rPr>
      <t xml:space="preserve"> qui indiquera également le niveau de conformité.</t>
    </r>
  </si>
  <si>
    <r>
      <t xml:space="preserve">Veuillez ajouter le nom de votre organisation dans la cellule jaune de la feuille intitulée </t>
    </r>
    <r>
      <rPr>
        <b/>
        <sz val="12"/>
        <color theme="1"/>
        <rFont val="Calibri"/>
        <family val="2"/>
        <scheme val="minor"/>
      </rPr>
      <t>« Résultats finaux »</t>
    </r>
    <r>
      <rPr>
        <sz val="12"/>
        <color theme="1"/>
        <rFont val="Calibri"/>
        <family val="2"/>
        <scheme val="minor"/>
      </rPr>
      <t>.</t>
    </r>
  </si>
  <si>
    <r>
      <t xml:space="preserve">La feuille intitulée </t>
    </r>
    <r>
      <rPr>
        <b/>
        <sz val="12"/>
        <color theme="1"/>
        <rFont val="Calibri"/>
        <family val="2"/>
        <scheme val="minor"/>
      </rPr>
      <t>« Résultats intermédiaires »</t>
    </r>
    <r>
      <rPr>
        <sz val="12"/>
        <color theme="1"/>
        <rFont val="Calibri"/>
        <family val="2"/>
        <scheme val="minor"/>
      </rPr>
      <t xml:space="preserve"> montre le calcul des notations qui figurent sur la feuille </t>
    </r>
    <r>
      <rPr>
        <b/>
        <sz val="12"/>
        <color theme="1"/>
        <rFont val="Calibri"/>
        <family val="2"/>
        <scheme val="minor"/>
      </rPr>
      <t>« Résultats finaux »</t>
    </r>
    <r>
      <rPr>
        <sz val="12"/>
        <color theme="1"/>
        <rFont val="Calibri"/>
        <family val="2"/>
        <scheme val="minor"/>
      </rPr>
      <t>.</t>
    </r>
  </si>
  <si>
    <r>
      <t xml:space="preserve">La fiche intitulée </t>
    </r>
    <r>
      <rPr>
        <b/>
        <sz val="12"/>
        <color theme="1"/>
        <rFont val="Calibri"/>
        <family val="2"/>
        <scheme val="minor"/>
      </rPr>
      <t>« Risques et priorités »</t>
    </r>
    <r>
      <rPr>
        <sz val="12"/>
        <color theme="1"/>
        <rFont val="Calibri"/>
        <family val="2"/>
        <scheme val="minor"/>
      </rPr>
      <t xml:space="preserve"> est destinée à faciliter les étapes suivant l’autoévaluation.</t>
    </r>
  </si>
  <si>
    <r>
      <t xml:space="preserve">A côté des notations </t>
    </r>
    <r>
      <rPr>
        <i/>
        <sz val="12"/>
        <color theme="1"/>
        <rFont val="Calibri"/>
        <family val="2"/>
        <scheme val="minor"/>
      </rPr>
      <t>(colonne C)</t>
    </r>
    <r>
      <rPr>
        <sz val="12"/>
        <color theme="1"/>
        <rFont val="Calibri"/>
        <family val="2"/>
        <scheme val="minor"/>
      </rPr>
      <t xml:space="preserve"> copiées automatiquement du </t>
    </r>
    <r>
      <rPr>
        <b/>
        <sz val="12"/>
        <color theme="1"/>
        <rFont val="Calibri"/>
        <family val="2"/>
        <scheme val="minor"/>
      </rPr>
      <t>« Formulaire de saisie »</t>
    </r>
    <r>
      <rPr>
        <sz val="12"/>
        <color theme="1"/>
        <rFont val="Calibri"/>
        <family val="2"/>
        <scheme val="minor"/>
      </rPr>
      <t xml:space="preserve">, il y a un espace pour que l’organisation estime le risque </t>
    </r>
  </si>
  <si>
    <r>
      <t xml:space="preserve">a. L’impact </t>
    </r>
    <r>
      <rPr>
        <i/>
        <sz val="12"/>
        <color theme="1"/>
        <rFont val="Calibri"/>
        <family val="2"/>
        <scheme val="minor"/>
      </rPr>
      <t xml:space="preserve">(colonne E) </t>
    </r>
    <r>
      <rPr>
        <sz val="12"/>
        <color theme="1"/>
        <rFont val="Calibri"/>
        <family val="2"/>
        <scheme val="minor"/>
      </rPr>
      <t>mesure à quel niveau l’organisation est affectée, comme résultat de la situation ainsi notée.</t>
    </r>
  </si>
  <si>
    <r>
      <t xml:space="preserve">b. La probabilité </t>
    </r>
    <r>
      <rPr>
        <i/>
        <sz val="12"/>
        <color theme="1"/>
        <rFont val="Calibri"/>
        <family val="2"/>
        <scheme val="minor"/>
      </rPr>
      <t>(colonne F)</t>
    </r>
    <r>
      <rPr>
        <sz val="12"/>
        <color theme="1"/>
        <rFont val="Calibri"/>
        <family val="2"/>
        <scheme val="minor"/>
      </rPr>
      <t xml:space="preserve"> indique à quelle frequence les effets de la non-conformité se vérifient ou peuvent se vérifier. </t>
    </r>
  </si>
  <si>
    <r>
      <t xml:space="preserve">Le niveau de risque </t>
    </r>
    <r>
      <rPr>
        <i/>
        <sz val="12"/>
        <color theme="1"/>
        <rFont val="Calibri"/>
        <family val="2"/>
        <scheme val="minor"/>
      </rPr>
      <t>(colonne G)</t>
    </r>
    <r>
      <rPr>
        <sz val="12"/>
        <color theme="1"/>
        <rFont val="Calibri"/>
        <family val="2"/>
        <scheme val="minor"/>
      </rPr>
      <t xml:space="preserve"> est automatiquement généré dans l’outil : il est le produit de l’impact et de la probabilité.</t>
    </r>
  </si>
  <si>
    <r>
      <t xml:space="preserve">de la fiche de travail suivante intitulée </t>
    </r>
    <r>
      <rPr>
        <b/>
        <sz val="12"/>
        <color theme="1"/>
        <rFont val="Calibri"/>
        <family val="2"/>
        <scheme val="minor"/>
      </rPr>
      <t>« Atténuation des risques »</t>
    </r>
    <r>
      <rPr>
        <sz val="12"/>
        <color theme="1"/>
        <rFont val="Calibri"/>
        <family val="2"/>
        <scheme val="minor"/>
      </rPr>
      <t xml:space="preserve">. </t>
    </r>
  </si>
  <si>
    <r>
      <t xml:space="preserve">doivent être inscrits en haut de la fiche intitulée </t>
    </r>
    <r>
      <rPr>
        <b/>
        <sz val="12"/>
        <color theme="1"/>
        <rFont val="Calibri"/>
        <family val="2"/>
        <scheme val="minor"/>
      </rPr>
      <t>« Atténuation des risques »</t>
    </r>
    <r>
      <rPr>
        <sz val="12"/>
        <color theme="1"/>
        <rFont val="Calibri"/>
        <family val="2"/>
        <scheme val="minor"/>
      </rPr>
      <t xml:space="preserve">. </t>
    </r>
  </si>
  <si>
    <r>
      <t xml:space="preserve">Les objectifs sont automatiquement copiés dans la fiche intitulée </t>
    </r>
    <r>
      <rPr>
        <b/>
        <sz val="12"/>
        <color theme="1"/>
        <rFont val="Calibri"/>
        <family val="2"/>
        <scheme val="minor"/>
      </rPr>
      <t>« Plan d’amélioration »</t>
    </r>
    <r>
      <rPr>
        <sz val="12"/>
        <color theme="1"/>
        <rFont val="Calibri"/>
        <family val="2"/>
        <scheme val="minor"/>
      </rPr>
      <t xml:space="preserve"> que l’OM peut utiliser pour détailler les activités </t>
    </r>
  </si>
  <si>
    <r>
      <t xml:space="preserve">Pour de plus amples indications, veuillez vous reporter au </t>
    </r>
    <r>
      <rPr>
        <i/>
        <sz val="12"/>
        <color rgb="FFC00000"/>
        <rFont val="Calibri"/>
        <family val="2"/>
        <scheme val="minor"/>
      </rPr>
      <t>Guide de référence pour les coordonnateurs et les évaluateurs des NG de CI</t>
    </r>
    <r>
      <rPr>
        <sz val="12"/>
        <color theme="1"/>
        <rFont val="Calibri"/>
        <family val="2"/>
        <scheme val="minor"/>
      </rPr>
      <t>.</t>
    </r>
  </si>
  <si>
    <r>
      <t xml:space="preserve">L'outil comprend un aperçu séparé (feuille de calcul 3 - </t>
    </r>
    <r>
      <rPr>
        <b/>
        <sz val="12"/>
        <rFont val="Calibri"/>
        <family val="2"/>
      </rPr>
      <t>«</t>
    </r>
    <r>
      <rPr>
        <sz val="12"/>
        <rFont val="Calibri"/>
        <family val="2"/>
      </rPr>
      <t> </t>
    </r>
    <r>
      <rPr>
        <b/>
        <sz val="12"/>
        <rFont val="Calibri"/>
        <family val="2"/>
      </rPr>
      <t>Norme sur la Sauvegarde »</t>
    </r>
    <r>
      <rPr>
        <sz val="12"/>
        <rFont val="Calibri"/>
        <family val="2"/>
      </rPr>
      <t xml:space="preserve">) qui rassemble 14 bonnes pratiques liées à la sauvegarde, qui </t>
    </r>
  </si>
  <si>
    <r>
      <t xml:space="preserve">Lorsque vous faites l'autoévaluation et que vous remplissez le </t>
    </r>
    <r>
      <rPr>
        <b/>
        <sz val="12"/>
        <rFont val="Calibri"/>
        <family val="2"/>
      </rPr>
      <t xml:space="preserve">« Formulaire de saisie » </t>
    </r>
    <r>
      <rPr>
        <sz val="12"/>
        <rFont val="Calibri"/>
        <family val="2"/>
      </rPr>
      <t xml:space="preserve">, les scores relatifs aux bonnes pratiques en matière de sauvegarde </t>
    </r>
  </si>
  <si>
    <r>
      <t xml:space="preserve">sont automatiquement copiés dans la feuille de calcul de la Norme de sauvegarde et les résultats dans la feuille </t>
    </r>
    <r>
      <rPr>
        <b/>
        <sz val="12"/>
        <rFont val="Calibri"/>
        <family val="2"/>
      </rPr>
      <t>« Résultats finaux »</t>
    </r>
    <r>
      <rPr>
        <sz val="12"/>
        <rFont val="Calibri"/>
        <family val="2"/>
      </rPr>
      <t>.</t>
    </r>
  </si>
  <si>
    <r>
      <t xml:space="preserve">dans la feuille de calcul séparée. Les résultats s'afficheront automatiquement sous le tableau d'évaluation et dans la feuille de calcul </t>
    </r>
    <r>
      <rPr>
        <b/>
        <sz val="12"/>
        <rFont val="Calibri"/>
        <family val="2"/>
      </rPr>
      <t>« Résultats finaux »</t>
    </r>
    <r>
      <rPr>
        <sz val="12"/>
        <rFont val="Calibri"/>
        <family val="2"/>
      </rPr>
      <t>.</t>
    </r>
  </si>
  <si>
    <r>
      <t xml:space="preserve">Pour des informations plus détaillées, veuillez consulter la </t>
    </r>
    <r>
      <rPr>
        <i/>
        <sz val="12"/>
        <color rgb="FFC00000"/>
        <rFont val="Calibri"/>
        <family val="2"/>
      </rPr>
      <t>Note d'orientation concernant la Norme sur la Sauvegarde</t>
    </r>
    <r>
      <rPr>
        <sz val="12"/>
        <rFont val="Calibri"/>
        <family val="2"/>
      </rPr>
      <t>.</t>
    </r>
  </si>
  <si>
    <r>
      <t xml:space="preserve">peuvent être indiquées en saisissant le numéro de l’objectif (A, B, C ou D) dans la </t>
    </r>
    <r>
      <rPr>
        <i/>
        <sz val="12"/>
        <color theme="1"/>
        <rFont val="Calibri"/>
        <family val="2"/>
        <scheme val="minor"/>
      </rPr>
      <t>colonne C</t>
    </r>
    <r>
      <rPr>
        <sz val="12"/>
        <color theme="1"/>
        <rFont val="Calibri"/>
        <family val="2"/>
        <scheme val="minor"/>
      </rPr>
      <t xml:space="preserve">. La priorité sera alors automatiquement mise </t>
    </r>
  </si>
  <si>
    <t>en blanc</t>
  </si>
  <si>
    <t>L'organisation a des mécanismes en place pour inciter les partenaires et les prestataires de services sous contrat avec l'organisation à interdire la traite, l'exploitation et les abus sexuels, y compris la maltraitance des enfants, et à prendre des mesures pour prévenir et traiter ces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</si>
</sst>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0">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8"/>
      <color theme="1"/>
      <name val="Calibri"/>
      <family val="2"/>
      <scheme val="minor"/>
    </font>
    <font>
      <b/>
      <sz val="14"/>
      <color theme="1"/>
      <name val="Calibri"/>
      <family val="2"/>
      <scheme val="minor"/>
    </font>
    <font>
      <sz val="14"/>
      <color theme="1"/>
      <name val="Calibri"/>
      <family val="2"/>
      <scheme val="minor"/>
    </font>
    <font>
      <b/>
      <sz val="11"/>
      <color indexed="8"/>
      <name val="Calibri"/>
      <family val="2"/>
    </font>
    <font>
      <b/>
      <sz val="16"/>
      <color theme="1"/>
      <name val="Calibri"/>
      <family val="2"/>
      <scheme val="minor"/>
    </font>
    <font>
      <b/>
      <sz val="20"/>
      <color theme="1"/>
      <name val="Calibri"/>
      <family val="2"/>
      <scheme val="minor"/>
    </font>
    <font>
      <sz val="22"/>
      <name val="Calibri"/>
      <family val="2"/>
    </font>
    <font>
      <sz val="13"/>
      <name val="Calibri"/>
      <family val="2"/>
    </font>
    <font>
      <b/>
      <sz val="20"/>
      <name val="Arial"/>
      <family val="2"/>
    </font>
    <font>
      <sz val="14"/>
      <name val="Arial"/>
      <family val="2"/>
    </font>
    <font>
      <b/>
      <sz val="12"/>
      <color theme="1"/>
      <name val="Calibri"/>
      <family val="2"/>
      <scheme val="minor"/>
    </font>
    <font>
      <sz val="12"/>
      <color theme="1"/>
      <name val="Calibri"/>
      <family val="2"/>
      <scheme val="minor"/>
    </font>
    <font>
      <b/>
      <sz val="10"/>
      <name val="Calibri"/>
      <family val="2"/>
      <scheme val="minor"/>
    </font>
    <font>
      <sz val="10"/>
      <name val="Calibri"/>
      <family val="2"/>
      <scheme val="minor"/>
    </font>
    <font>
      <sz val="11"/>
      <color theme="1"/>
      <name val="DIN-Regular"/>
    </font>
    <font>
      <b/>
      <sz val="14"/>
      <color rgb="FFC00000"/>
      <name val="Calibri"/>
      <family val="2"/>
      <scheme val="minor"/>
    </font>
    <font>
      <b/>
      <sz val="22"/>
      <color theme="1"/>
      <name val="Calibri"/>
      <family val="2"/>
      <scheme val="minor"/>
    </font>
    <font>
      <b/>
      <sz val="10"/>
      <color rgb="FF000000"/>
      <name val="Calibri"/>
      <family val="2"/>
      <scheme val="minor"/>
    </font>
    <font>
      <b/>
      <sz val="9"/>
      <color rgb="FF000000"/>
      <name val="Calibri"/>
      <family val="2"/>
      <scheme val="minor"/>
    </font>
    <font>
      <b/>
      <sz val="11"/>
      <color rgb="FF000000"/>
      <name val="Calibri"/>
      <family val="2"/>
      <scheme val="minor"/>
    </font>
    <font>
      <sz val="11"/>
      <color theme="0"/>
      <name val="Calibri"/>
      <family val="2"/>
      <scheme val="minor"/>
    </font>
    <font>
      <b/>
      <sz val="9"/>
      <color theme="1"/>
      <name val="Calibri"/>
      <family val="2"/>
      <scheme val="minor"/>
    </font>
    <font>
      <b/>
      <sz val="11"/>
      <color rgb="FFC00000"/>
      <name val="Calibri"/>
      <family val="2"/>
      <scheme val="minor"/>
    </font>
    <font>
      <sz val="11"/>
      <color indexed="8"/>
      <name val="Calibri"/>
      <family val="2"/>
      <charset val="1"/>
    </font>
    <font>
      <b/>
      <u/>
      <sz val="12"/>
      <color theme="1"/>
      <name val="Calibri"/>
      <family val="2"/>
      <scheme val="minor"/>
    </font>
    <font>
      <sz val="12"/>
      <name val="Calibri"/>
      <family val="2"/>
    </font>
    <font>
      <i/>
      <sz val="12"/>
      <color theme="1"/>
      <name val="Calibri"/>
      <family val="2"/>
      <scheme val="minor"/>
    </font>
    <font>
      <sz val="12"/>
      <color indexed="10"/>
      <name val="Calibri"/>
      <family val="2"/>
    </font>
    <font>
      <sz val="12"/>
      <color rgb="FF000000"/>
      <name val="Calibri"/>
      <family val="2"/>
      <scheme val="minor"/>
    </font>
    <font>
      <i/>
      <sz val="12"/>
      <color rgb="FFC00000"/>
      <name val="Calibri"/>
      <family val="2"/>
      <scheme val="minor"/>
    </font>
    <font>
      <b/>
      <sz val="12"/>
      <name val="Calibri"/>
      <family val="2"/>
    </font>
    <font>
      <i/>
      <sz val="12"/>
      <color rgb="FFC00000"/>
      <name val="Calibri"/>
      <family val="2"/>
    </font>
    <font>
      <sz val="12"/>
      <color rgb="FFC00000"/>
      <name val="Calibri"/>
      <family val="2"/>
    </font>
    <font>
      <b/>
      <sz val="14"/>
      <color theme="0"/>
      <name val="Calibri"/>
      <family val="2"/>
      <scheme val="minor"/>
    </font>
  </fonts>
  <fills count="31">
    <fill>
      <patternFill patternType="none"/>
    </fill>
    <fill>
      <patternFill patternType="gray125"/>
    </fill>
    <fill>
      <patternFill patternType="solid">
        <fgColor rgb="FFFBD4B4"/>
        <bgColor indexed="64"/>
      </patternFill>
    </fill>
    <fill>
      <patternFill patternType="solid">
        <fgColor rgb="FFD6E3BC"/>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63BE7B"/>
        <bgColor indexed="64"/>
      </patternFill>
    </fill>
    <fill>
      <patternFill patternType="solid">
        <fgColor rgb="FFFFEB84"/>
        <bgColor indexed="64"/>
      </patternFill>
    </fill>
    <fill>
      <patternFill patternType="solid">
        <fgColor rgb="FFB1D480"/>
        <bgColor indexed="64"/>
      </patternFill>
    </fill>
    <fill>
      <patternFill patternType="solid">
        <fgColor rgb="FFF8696B"/>
        <bgColor indexed="64"/>
      </patternFill>
    </fill>
    <fill>
      <patternFill patternType="solid">
        <fgColor rgb="FFFCA578"/>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rgb="FFCCFFCC"/>
        <bgColor indexed="64"/>
      </patternFill>
    </fill>
    <fill>
      <patternFill patternType="solid">
        <fgColor rgb="FFF4B082"/>
        <bgColor indexed="64"/>
      </patternFill>
    </fill>
    <fill>
      <patternFill patternType="solid">
        <fgColor rgb="FFFFE7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A9496"/>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tint="-0.14999847407452621"/>
        <bgColor indexed="64"/>
      </patternFill>
    </fill>
    <fill>
      <patternFill patternType="solid">
        <fgColor rgb="FFC00000"/>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2">
    <xf numFmtId="0" fontId="0" fillId="0" borderId="0"/>
    <xf numFmtId="0" fontId="29" fillId="0" borderId="0"/>
  </cellStyleXfs>
  <cellXfs count="393">
    <xf numFmtId="0" fontId="0" fillId="0" borderId="0" xfId="0"/>
    <xf numFmtId="0" fontId="4" fillId="3" borderId="3" xfId="0" applyFont="1" applyFill="1" applyBorder="1" applyAlignment="1">
      <alignment vertical="center" wrapText="1"/>
    </xf>
    <xf numFmtId="0" fontId="3" fillId="0" borderId="3" xfId="0" applyFont="1" applyBorder="1" applyAlignment="1">
      <alignment vertical="center" wrapText="1"/>
    </xf>
    <xf numFmtId="0" fontId="4" fillId="2" borderId="3" xfId="0"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vertical="center"/>
    </xf>
    <xf numFmtId="0" fontId="0" fillId="0" borderId="0" xfId="0" applyAlignment="1">
      <alignment horizontal="center" vertical="center"/>
    </xf>
    <xf numFmtId="9" fontId="4" fillId="3" borderId="1" xfId="0" applyNumberFormat="1" applyFont="1" applyFill="1" applyBorder="1" applyAlignment="1">
      <alignment horizontal="center" vertical="center"/>
    </xf>
    <xf numFmtId="9" fontId="4" fillId="3" borderId="4" xfId="0" applyNumberFormat="1" applyFont="1" applyFill="1" applyBorder="1" applyAlignment="1">
      <alignment horizontal="center" vertical="center" wrapText="1"/>
    </xf>
    <xf numFmtId="0" fontId="0" fillId="0" borderId="0" xfId="0"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2" xfId="0" applyFont="1" applyFill="1" applyBorder="1" applyAlignment="1">
      <alignment horizontal="center" vertical="center"/>
    </xf>
    <xf numFmtId="0" fontId="8" fillId="0" borderId="0" xfId="0" applyFont="1"/>
    <xf numFmtId="0" fontId="9" fillId="5" borderId="5" xfId="0" applyFont="1" applyFill="1" applyBorder="1" applyAlignment="1">
      <alignment horizontal="center" vertical="top" wrapText="1"/>
    </xf>
    <xf numFmtId="0" fontId="10" fillId="5" borderId="6" xfId="0" applyFont="1" applyFill="1" applyBorder="1" applyAlignment="1">
      <alignment horizontal="center" vertical="center" wrapText="1"/>
    </xf>
    <xf numFmtId="0" fontId="9" fillId="0" borderId="0" xfId="0" applyFont="1" applyBorder="1" applyAlignment="1">
      <alignment horizontal="center" vertical="top"/>
    </xf>
    <xf numFmtId="0" fontId="0" fillId="0" borderId="0" xfId="0" applyBorder="1" applyAlignment="1">
      <alignment vertical="top"/>
    </xf>
    <xf numFmtId="0" fontId="0" fillId="0" borderId="0" xfId="0" applyFont="1" applyAlignment="1">
      <alignment horizontal="center" vertical="center"/>
    </xf>
    <xf numFmtId="0" fontId="2" fillId="0" borderId="0" xfId="0" applyFont="1" applyAlignment="1">
      <alignment horizontal="center" vertical="center"/>
    </xf>
    <xf numFmtId="9" fontId="0" fillId="0" borderId="0" xfId="0" applyNumberFormat="1" applyAlignment="1">
      <alignment horizontal="center" vertical="center"/>
    </xf>
    <xf numFmtId="0" fontId="0" fillId="0" borderId="0" xfId="0" applyFill="1" applyBorder="1" applyAlignment="1">
      <alignment horizontal="center" vertical="center"/>
    </xf>
    <xf numFmtId="0" fontId="4" fillId="3" borderId="1" xfId="0" applyFont="1" applyFill="1" applyBorder="1" applyAlignment="1">
      <alignment vertical="center" wrapText="1"/>
    </xf>
    <xf numFmtId="0" fontId="9" fillId="5" borderId="5" xfId="0" applyFont="1" applyFill="1" applyBorder="1" applyAlignment="1">
      <alignment horizontal="center" wrapText="1"/>
    </xf>
    <xf numFmtId="0" fontId="9" fillId="0" borderId="0" xfId="0" applyFont="1" applyBorder="1" applyAlignment="1">
      <alignment horizontal="center"/>
    </xf>
    <xf numFmtId="0" fontId="6" fillId="0" borderId="0" xfId="0" applyFont="1" applyAlignment="1">
      <alignment horizontal="center"/>
    </xf>
    <xf numFmtId="0" fontId="10" fillId="0" borderId="6" xfId="0" applyFont="1" applyFill="1" applyBorder="1" applyAlignment="1">
      <alignment horizontal="center" vertical="center" wrapText="1"/>
    </xf>
    <xf numFmtId="0" fontId="0" fillId="0" borderId="0" xfId="0" applyFill="1" applyBorder="1" applyAlignment="1">
      <alignment vertical="top"/>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ill="1"/>
    <xf numFmtId="0" fontId="0" fillId="0" borderId="9" xfId="0" applyBorder="1" applyAlignment="1">
      <alignment horizontal="center" vertical="center"/>
    </xf>
    <xf numFmtId="0" fontId="2" fillId="0" borderId="9" xfId="0" applyFont="1" applyFill="1" applyBorder="1" applyAlignment="1">
      <alignment horizontal="center" vertical="center"/>
    </xf>
    <xf numFmtId="0" fontId="0" fillId="0" borderId="10" xfId="0"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2" fontId="0" fillId="0" borderId="0" xfId="0" applyNumberFormat="1" applyAlignment="1">
      <alignment horizontal="center" vertical="center"/>
    </xf>
    <xf numFmtId="2" fontId="7" fillId="4" borderId="6" xfId="0" applyNumberFormat="1" applyFont="1" applyFill="1" applyBorder="1" applyAlignment="1">
      <alignment horizontal="center" vertical="center" wrapText="1"/>
    </xf>
    <xf numFmtId="2" fontId="2" fillId="6" borderId="7" xfId="0" applyNumberFormat="1" applyFont="1" applyFill="1" applyBorder="1" applyAlignment="1">
      <alignment horizontal="center" vertical="center"/>
    </xf>
    <xf numFmtId="2" fontId="0" fillId="0" borderId="9" xfId="0" applyNumberFormat="1" applyBorder="1" applyAlignment="1">
      <alignment horizontal="center" vertical="center"/>
    </xf>
    <xf numFmtId="2" fontId="7" fillId="4" borderId="6" xfId="0" applyNumberFormat="1" applyFont="1" applyFill="1" applyBorder="1" applyAlignment="1">
      <alignment horizontal="center" vertical="center"/>
    </xf>
    <xf numFmtId="2" fontId="0" fillId="0" borderId="0" xfId="0" applyNumberFormat="1" applyBorder="1" applyAlignment="1">
      <alignment horizontal="center" vertical="center"/>
    </xf>
    <xf numFmtId="0" fontId="10"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0" fillId="0" borderId="0" xfId="0" applyFill="1" applyBorder="1"/>
    <xf numFmtId="0" fontId="10" fillId="5" borderId="2" xfId="0" applyFont="1" applyFill="1" applyBorder="1" applyAlignment="1">
      <alignment horizontal="center" vertical="center" wrapText="1"/>
    </xf>
    <xf numFmtId="9" fontId="2" fillId="6" borderId="7" xfId="0" applyNumberFormat="1" applyFont="1" applyFill="1" applyBorder="1" applyAlignment="1">
      <alignment horizontal="center" vertical="center"/>
    </xf>
    <xf numFmtId="9" fontId="7" fillId="4" borderId="6" xfId="0" applyNumberFormat="1" applyFont="1" applyFill="1" applyBorder="1" applyAlignment="1">
      <alignment vertical="center" wrapText="1"/>
    </xf>
    <xf numFmtId="9" fontId="4" fillId="0" borderId="9" xfId="0" applyNumberFormat="1" applyFont="1" applyFill="1" applyBorder="1" applyAlignment="1">
      <alignment horizontal="center" vertical="center"/>
    </xf>
    <xf numFmtId="9" fontId="4" fillId="0" borderId="10" xfId="0" applyNumberFormat="1" applyFont="1" applyFill="1" applyBorder="1" applyAlignment="1">
      <alignment horizontal="center" vertical="center"/>
    </xf>
    <xf numFmtId="9" fontId="0" fillId="0" borderId="10" xfId="0" applyNumberFormat="1" applyFill="1" applyBorder="1" applyAlignment="1">
      <alignment horizontal="center" vertical="center"/>
    </xf>
    <xf numFmtId="9" fontId="0" fillId="0" borderId="0" xfId="0" applyNumberFormat="1" applyFill="1" applyBorder="1" applyAlignment="1">
      <alignment horizontal="center" vertical="center"/>
    </xf>
    <xf numFmtId="2" fontId="0" fillId="0" borderId="13" xfId="0" applyNumberFormat="1" applyBorder="1" applyAlignment="1">
      <alignment horizontal="center" vertical="center"/>
    </xf>
    <xf numFmtId="9"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2" fontId="2" fillId="0" borderId="0" xfId="0" applyNumberFormat="1" applyFont="1" applyAlignment="1">
      <alignment horizontal="center" vertical="center"/>
    </xf>
    <xf numFmtId="0" fontId="11" fillId="5" borderId="2"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12" fillId="0" borderId="0" xfId="0" applyFont="1"/>
    <xf numFmtId="0" fontId="13" fillId="0" borderId="0" xfId="0" applyFont="1"/>
    <xf numFmtId="0" fontId="3" fillId="0" borderId="1" xfId="0" applyFont="1" applyBorder="1" applyAlignment="1">
      <alignment vertical="center" wrapText="1"/>
    </xf>
    <xf numFmtId="0" fontId="4" fillId="3" borderId="4" xfId="0" applyFont="1" applyFill="1" applyBorder="1" applyAlignment="1">
      <alignment horizontal="left" vertical="top" wrapText="1"/>
    </xf>
    <xf numFmtId="0" fontId="4" fillId="3" borderId="2"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vertical="top" wrapText="1"/>
    </xf>
    <xf numFmtId="164" fontId="0" fillId="0" borderId="0" xfId="0" applyNumberFormat="1" applyAlignment="1">
      <alignment horizontal="center"/>
    </xf>
    <xf numFmtId="164" fontId="0" fillId="0" borderId="0" xfId="0" applyNumberFormat="1"/>
    <xf numFmtId="1" fontId="0" fillId="0" borderId="0" xfId="0" applyNumberFormat="1" applyAlignment="1">
      <alignment horizontal="center"/>
    </xf>
    <xf numFmtId="0" fontId="15" fillId="0" borderId="0" xfId="0" applyFont="1"/>
    <xf numFmtId="0" fontId="4" fillId="4" borderId="5" xfId="0" applyFont="1" applyFill="1" applyBorder="1" applyAlignment="1">
      <alignment horizontal="center" vertical="center"/>
    </xf>
    <xf numFmtId="9" fontId="4" fillId="3" borderId="3" xfId="0" applyNumberFormat="1" applyFont="1" applyFill="1" applyBorder="1" applyAlignment="1">
      <alignment horizontal="center" vertical="center"/>
    </xf>
    <xf numFmtId="0" fontId="7" fillId="4" borderId="5" xfId="0" applyFont="1" applyFill="1" applyBorder="1" applyAlignment="1">
      <alignment horizontal="center" vertical="center"/>
    </xf>
    <xf numFmtId="0" fontId="4"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0" fillId="0" borderId="0" xfId="0" applyAlignment="1">
      <alignment horizontal="left" vertical="top" wrapText="1"/>
    </xf>
    <xf numFmtId="0" fontId="3" fillId="0" borderId="3" xfId="0" applyFont="1" applyBorder="1" applyAlignment="1">
      <alignment horizontal="left" vertical="top" wrapText="1"/>
    </xf>
    <xf numFmtId="0" fontId="7" fillId="4" borderId="6" xfId="0" applyFont="1" applyFill="1" applyBorder="1" applyAlignment="1">
      <alignment horizontal="left" vertical="top" wrapText="1"/>
    </xf>
    <xf numFmtId="0" fontId="3" fillId="0" borderId="1" xfId="0" applyFont="1" applyBorder="1" applyAlignment="1">
      <alignment horizontal="left" vertical="top" wrapText="1"/>
    </xf>
    <xf numFmtId="2" fontId="2" fillId="7" borderId="17" xfId="0" applyNumberFormat="1" applyFont="1" applyFill="1" applyBorder="1" applyAlignment="1">
      <alignment horizontal="center" vertical="center" wrapText="1"/>
    </xf>
    <xf numFmtId="2" fontId="2" fillId="8" borderId="17" xfId="0" applyNumberFormat="1" applyFont="1" applyFill="1" applyBorder="1" applyAlignment="1">
      <alignment horizontal="center" vertical="center" wrapText="1"/>
    </xf>
    <xf numFmtId="0" fontId="17" fillId="7" borderId="19" xfId="0" applyFont="1" applyFill="1" applyBorder="1" applyAlignment="1">
      <alignment vertical="center" wrapText="1"/>
    </xf>
    <xf numFmtId="0" fontId="17" fillId="7" borderId="20" xfId="0" applyFont="1" applyFill="1" applyBorder="1" applyAlignment="1">
      <alignment vertical="center" wrapText="1"/>
    </xf>
    <xf numFmtId="0" fontId="17" fillId="0" borderId="20" xfId="0" applyFont="1" applyFill="1" applyBorder="1" applyAlignment="1">
      <alignment vertical="center" wrapText="1"/>
    </xf>
    <xf numFmtId="0" fontId="17" fillId="0" borderId="21" xfId="0" applyFont="1" applyFill="1" applyBorder="1" applyAlignment="1">
      <alignment vertical="center" wrapText="1"/>
    </xf>
    <xf numFmtId="0" fontId="2" fillId="2" borderId="16" xfId="0" applyFont="1" applyFill="1" applyBorder="1" applyAlignment="1">
      <alignment vertical="center" wrapText="1"/>
    </xf>
    <xf numFmtId="0" fontId="16" fillId="7" borderId="4" xfId="0" applyFont="1" applyFill="1" applyBorder="1" applyAlignment="1">
      <alignment vertical="center" wrapText="1"/>
    </xf>
    <xf numFmtId="0" fontId="16" fillId="2" borderId="2" xfId="0" applyFont="1" applyFill="1" applyBorder="1" applyAlignment="1">
      <alignment vertical="center" wrapText="1"/>
    </xf>
    <xf numFmtId="2" fontId="17" fillId="0" borderId="0" xfId="0" applyNumberFormat="1" applyFont="1" applyAlignment="1">
      <alignment horizontal="center" vertical="center"/>
    </xf>
    <xf numFmtId="0" fontId="17" fillId="0" borderId="0" xfId="0" applyFont="1" applyFill="1" applyBorder="1" applyAlignment="1">
      <alignment horizontal="center" vertical="center"/>
    </xf>
    <xf numFmtId="0" fontId="17" fillId="0" borderId="0" xfId="0" applyFont="1" applyAlignment="1">
      <alignment horizontal="center" vertical="center"/>
    </xf>
    <xf numFmtId="0" fontId="16" fillId="7" borderId="1"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7" fillId="8" borderId="1" xfId="0" applyFont="1" applyFill="1" applyBorder="1" applyAlignment="1">
      <alignment horizontal="right" vertical="center" wrapText="1"/>
    </xf>
    <xf numFmtId="0" fontId="7" fillId="7" borderId="1" xfId="0" applyFont="1" applyFill="1" applyBorder="1" applyAlignment="1">
      <alignment horizontal="right" vertical="center" wrapText="1"/>
    </xf>
    <xf numFmtId="2" fontId="16" fillId="2" borderId="17" xfId="0" applyNumberFormat="1" applyFont="1" applyFill="1" applyBorder="1" applyAlignment="1">
      <alignment horizontal="center" vertical="center" wrapText="1"/>
    </xf>
    <xf numFmtId="1" fontId="16" fillId="2" borderId="2" xfId="0" applyNumberFormat="1" applyFont="1" applyFill="1" applyBorder="1" applyAlignment="1">
      <alignment horizontal="center" vertical="center" wrapText="1"/>
    </xf>
    <xf numFmtId="9" fontId="16" fillId="2" borderId="16" xfId="0" applyNumberFormat="1" applyFont="1" applyFill="1" applyBorder="1" applyAlignment="1">
      <alignment horizontal="center" vertical="center" wrapText="1"/>
    </xf>
    <xf numFmtId="2" fontId="16" fillId="2" borderId="2"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1" fontId="16" fillId="3" borderId="0"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xf>
    <xf numFmtId="2" fontId="17" fillId="0" borderId="0" xfId="0" applyNumberFormat="1" applyFont="1" applyBorder="1" applyAlignment="1">
      <alignment horizontal="center" vertical="center"/>
    </xf>
    <xf numFmtId="2" fontId="17" fillId="0" borderId="14" xfId="0" applyNumberFormat="1" applyFont="1" applyBorder="1" applyAlignment="1">
      <alignment horizontal="center" vertical="center"/>
    </xf>
    <xf numFmtId="2" fontId="16" fillId="2" borderId="18"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1" fontId="16" fillId="3" borderId="15" xfId="0" applyNumberFormat="1" applyFont="1" applyFill="1" applyBorder="1" applyAlignment="1">
      <alignment horizontal="center" vertical="center" wrapText="1"/>
    </xf>
    <xf numFmtId="2" fontId="17" fillId="0" borderId="15" xfId="0" applyNumberFormat="1" applyFont="1" applyBorder="1" applyAlignment="1">
      <alignment horizontal="center" vertical="center"/>
    </xf>
    <xf numFmtId="2" fontId="17" fillId="0" borderId="16" xfId="0" applyNumberFormat="1" applyFont="1" applyBorder="1" applyAlignment="1">
      <alignment horizontal="center" vertical="center"/>
    </xf>
    <xf numFmtId="1" fontId="16" fillId="3" borderId="12" xfId="0" applyNumberFormat="1" applyFont="1" applyFill="1" applyBorder="1" applyAlignment="1">
      <alignment horizontal="center" vertical="center" wrapText="1"/>
    </xf>
    <xf numFmtId="2" fontId="17" fillId="0" borderId="12" xfId="0" applyNumberFormat="1" applyFont="1" applyBorder="1" applyAlignment="1">
      <alignment horizontal="center" vertical="center"/>
    </xf>
    <xf numFmtId="2" fontId="17" fillId="0" borderId="4" xfId="0" applyNumberFormat="1" applyFont="1" applyBorder="1" applyAlignment="1">
      <alignment horizontal="center" vertical="center"/>
    </xf>
    <xf numFmtId="0" fontId="15" fillId="9" borderId="5" xfId="0" applyFont="1" applyFill="1" applyBorder="1"/>
    <xf numFmtId="0" fontId="14" fillId="9" borderId="2" xfId="0" applyFont="1" applyFill="1" applyBorder="1" applyAlignment="1">
      <alignment horizontal="center" vertical="center"/>
    </xf>
    <xf numFmtId="0" fontId="19" fillId="0" borderId="3" xfId="0" applyFont="1" applyBorder="1" applyAlignment="1">
      <alignment horizontal="left" vertical="top" wrapText="1"/>
    </xf>
    <xf numFmtId="0" fontId="19" fillId="0" borderId="1" xfId="0" applyFont="1" applyBorder="1" applyAlignment="1">
      <alignment horizontal="left" vertical="top" wrapText="1"/>
    </xf>
    <xf numFmtId="0" fontId="18" fillId="3" borderId="4" xfId="0" applyFont="1" applyFill="1" applyBorder="1" applyAlignment="1">
      <alignment horizontal="left" vertical="top" wrapText="1"/>
    </xf>
    <xf numFmtId="0" fontId="14" fillId="9" borderId="6" xfId="0" applyFont="1" applyFill="1" applyBorder="1" applyAlignment="1" applyProtection="1">
      <alignment horizontal="center" shrinkToFit="1"/>
      <protection locked="0"/>
    </xf>
    <xf numFmtId="0" fontId="14" fillId="9" borderId="2" xfId="0" applyFont="1" applyFill="1" applyBorder="1" applyAlignment="1" applyProtection="1">
      <alignment horizontal="center" shrinkToFit="1"/>
      <protection locked="0"/>
    </xf>
    <xf numFmtId="0" fontId="15" fillId="0" borderId="0" xfId="0" applyFont="1" applyProtection="1">
      <protection locked="0"/>
    </xf>
    <xf numFmtId="0" fontId="0" fillId="0" borderId="0" xfId="0" applyBorder="1" applyAlignment="1">
      <alignment horizontal="left" vertical="top" wrapText="1"/>
    </xf>
    <xf numFmtId="0" fontId="14" fillId="9" borderId="5" xfId="0" applyFont="1" applyFill="1" applyBorder="1" applyAlignment="1" applyProtection="1">
      <alignment horizontal="left"/>
      <protection locked="0"/>
    </xf>
    <xf numFmtId="0" fontId="0" fillId="0" borderId="0" xfId="0" applyFill="1" applyAlignment="1">
      <alignment horizontal="center" vertical="center" wrapText="1"/>
    </xf>
    <xf numFmtId="0" fontId="4" fillId="0" borderId="0"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5" borderId="5" xfId="0" applyFill="1" applyBorder="1" applyAlignment="1">
      <alignment horizontal="center"/>
    </xf>
    <xf numFmtId="0" fontId="0" fillId="5" borderId="2" xfId="0" applyFill="1" applyBorder="1" applyAlignment="1">
      <alignment horizontal="center" vertical="center" wrapText="1"/>
    </xf>
    <xf numFmtId="0" fontId="4" fillId="4" borderId="6" xfId="0" applyFont="1" applyFill="1" applyBorder="1" applyAlignment="1">
      <alignment horizontal="center" vertical="center"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0" borderId="1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165" fontId="16" fillId="0" borderId="1" xfId="0" applyNumberFormat="1" applyFont="1" applyFill="1" applyBorder="1" applyAlignment="1">
      <alignment horizontal="center" vertical="center"/>
    </xf>
    <xf numFmtId="0" fontId="0" fillId="0" borderId="0" xfId="0" applyProtection="1">
      <protection locked="0"/>
    </xf>
    <xf numFmtId="0" fontId="2" fillId="0" borderId="0" xfId="0" applyFont="1" applyAlignment="1"/>
    <xf numFmtId="0" fontId="2" fillId="0" borderId="9" xfId="0" applyFont="1" applyBorder="1" applyAlignment="1">
      <alignment horizontal="center"/>
    </xf>
    <xf numFmtId="0" fontId="2" fillId="0" borderId="30" xfId="0" applyFont="1" applyBorder="1"/>
    <xf numFmtId="0" fontId="2" fillId="0" borderId="0" xfId="0" applyFont="1"/>
    <xf numFmtId="0" fontId="2" fillId="0" borderId="13" xfId="0" applyFont="1" applyBorder="1"/>
    <xf numFmtId="0" fontId="2" fillId="0" borderId="29" xfId="0" applyFont="1" applyBorder="1"/>
    <xf numFmtId="0" fontId="7" fillId="15" borderId="6" xfId="0" applyFont="1" applyFill="1" applyBorder="1" applyAlignment="1">
      <alignment horizontal="left" vertical="top" wrapText="1"/>
    </xf>
    <xf numFmtId="0" fontId="7" fillId="16" borderId="6" xfId="0" applyFont="1" applyFill="1" applyBorder="1" applyAlignment="1">
      <alignment horizontal="left" vertical="top" wrapText="1"/>
    </xf>
    <xf numFmtId="0" fontId="2" fillId="0" borderId="0" xfId="0" applyFont="1" applyAlignment="1">
      <alignment horizontal="left"/>
    </xf>
    <xf numFmtId="0" fontId="2" fillId="0" borderId="0" xfId="0" applyFont="1" applyAlignment="1">
      <alignment horizontal="center"/>
    </xf>
    <xf numFmtId="0" fontId="2" fillId="17" borderId="9" xfId="0" applyFont="1" applyFill="1" applyBorder="1" applyAlignment="1">
      <alignment horizontal="center"/>
    </xf>
    <xf numFmtId="0" fontId="2" fillId="5" borderId="25" xfId="0" applyFont="1" applyFill="1" applyBorder="1" applyAlignment="1">
      <alignment horizontal="center"/>
    </xf>
    <xf numFmtId="0" fontId="2" fillId="4" borderId="25" xfId="0" applyFont="1" applyFill="1" applyBorder="1" applyAlignment="1">
      <alignment horizontal="center"/>
    </xf>
    <xf numFmtId="0" fontId="20" fillId="0" borderId="0" xfId="0" applyFont="1" applyAlignment="1">
      <alignment horizontal="left" vertical="center" indent="4"/>
    </xf>
    <xf numFmtId="0" fontId="20" fillId="0" borderId="0" xfId="0" quotePrefix="1" applyFont="1" applyAlignment="1">
      <alignment horizontal="left" vertical="center" indent="4"/>
    </xf>
    <xf numFmtId="0" fontId="2" fillId="0" borderId="1" xfId="0" applyFont="1" applyBorder="1" applyAlignment="1">
      <alignment wrapText="1"/>
    </xf>
    <xf numFmtId="0" fontId="21" fillId="0" borderId="0" xfId="0" applyFont="1"/>
    <xf numFmtId="14" fontId="0" fillId="0" borderId="10" xfId="0" applyNumberFormat="1"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0" xfId="0" applyAlignment="1">
      <alignment horizontal="center"/>
    </xf>
    <xf numFmtId="0" fontId="4" fillId="3" borderId="3"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0" borderId="5" xfId="0" applyFont="1" applyBorder="1"/>
    <xf numFmtId="0" fontId="2" fillId="0" borderId="43" xfId="0" applyFont="1" applyBorder="1" applyAlignment="1">
      <alignment horizontal="left"/>
    </xf>
    <xf numFmtId="0" fontId="2" fillId="0" borderId="6" xfId="0" applyFont="1" applyBorder="1" applyAlignment="1">
      <alignment horizontal="left"/>
    </xf>
    <xf numFmtId="0" fontId="2" fillId="0" borderId="44" xfId="0" applyFont="1" applyBorder="1" applyAlignment="1">
      <alignment horizontal="left"/>
    </xf>
    <xf numFmtId="0" fontId="0" fillId="0" borderId="6" xfId="0" applyBorder="1" applyAlignment="1"/>
    <xf numFmtId="0" fontId="0" fillId="0" borderId="2" xfId="0" applyBorder="1" applyAlignment="1"/>
    <xf numFmtId="0" fontId="0" fillId="0" borderId="0" xfId="0" applyAlignment="1">
      <alignment wrapText="1"/>
    </xf>
    <xf numFmtId="0" fontId="22" fillId="0" borderId="0" xfId="0" applyFont="1" applyAlignment="1"/>
    <xf numFmtId="0" fontId="12" fillId="0" borderId="0" xfId="0" applyFont="1" applyAlignment="1"/>
    <xf numFmtId="0" fontId="24" fillId="5" borderId="1" xfId="0" applyFont="1" applyFill="1" applyBorder="1" applyAlignment="1">
      <alignment horizontal="center" wrapText="1"/>
    </xf>
    <xf numFmtId="0" fontId="24" fillId="5" borderId="2" xfId="0" applyFont="1" applyFill="1" applyBorder="1" applyAlignment="1">
      <alignment horizontal="center" wrapText="1"/>
    </xf>
    <xf numFmtId="0" fontId="25" fillId="5" borderId="1" xfId="0" applyFont="1" applyFill="1" applyBorder="1" applyAlignment="1">
      <alignment horizontal="center" wrapText="1"/>
    </xf>
    <xf numFmtId="0" fontId="25" fillId="5" borderId="2" xfId="0" applyFont="1" applyFill="1" applyBorder="1" applyAlignment="1">
      <alignment horizontal="center" wrapText="1"/>
    </xf>
    <xf numFmtId="0" fontId="25" fillId="5" borderId="6" xfId="0" applyFont="1" applyFill="1" applyBorder="1" applyAlignment="1">
      <alignment wrapText="1"/>
    </xf>
    <xf numFmtId="0" fontId="23" fillId="5" borderId="17" xfId="0" applyFont="1" applyFill="1" applyBorder="1" applyAlignment="1">
      <alignment horizontal="center" wrapText="1"/>
    </xf>
    <xf numFmtId="0" fontId="23" fillId="5" borderId="16" xfId="0" applyFont="1" applyFill="1" applyBorder="1" applyAlignment="1">
      <alignment horizontal="center" wrapText="1"/>
    </xf>
    <xf numFmtId="0" fontId="0" fillId="0" borderId="6" xfId="0" applyBorder="1" applyAlignment="1">
      <alignment horizontal="left" vertical="top"/>
    </xf>
    <xf numFmtId="0" fontId="3" fillId="0" borderId="10" xfId="0" applyFont="1" applyBorder="1" applyAlignment="1" applyProtection="1">
      <alignment horizontal="center" vertical="center" wrapText="1"/>
      <protection locked="0"/>
    </xf>
    <xf numFmtId="0" fontId="23" fillId="0" borderId="9" xfId="0" applyFont="1" applyBorder="1" applyAlignment="1">
      <alignment wrapText="1"/>
    </xf>
    <xf numFmtId="0" fontId="23" fillId="0" borderId="9" xfId="0" applyFont="1" applyBorder="1" applyAlignment="1">
      <alignment horizontal="center" wrapText="1"/>
    </xf>
    <xf numFmtId="0" fontId="25" fillId="0" borderId="2" xfId="0" applyFont="1" applyBorder="1" applyAlignment="1">
      <alignment wrapText="1"/>
    </xf>
    <xf numFmtId="0" fontId="0" fillId="0" borderId="0" xfId="0"/>
    <xf numFmtId="0" fontId="0" fillId="0" borderId="10"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0" xfId="0" applyAlignment="1">
      <alignment horizontal="center"/>
    </xf>
    <xf numFmtId="0" fontId="0" fillId="0" borderId="32" xfId="0" applyBorder="1" applyAlignment="1" applyProtection="1">
      <alignment horizontal="left" wrapText="1"/>
      <protection locked="0"/>
    </xf>
    <xf numFmtId="0" fontId="2" fillId="19" borderId="9" xfId="0" applyFont="1" applyFill="1" applyBorder="1" applyAlignment="1">
      <alignment horizontal="center"/>
    </xf>
    <xf numFmtId="0" fontId="2" fillId="0" borderId="9" xfId="0" applyFont="1" applyBorder="1" applyAlignment="1">
      <alignment horizontal="left"/>
    </xf>
    <xf numFmtId="0" fontId="0" fillId="4" borderId="25" xfId="0" applyFill="1" applyBorder="1" applyAlignment="1" applyProtection="1">
      <alignment horizontal="left" wrapText="1"/>
      <protection locked="0"/>
    </xf>
    <xf numFmtId="0" fontId="0" fillId="5" borderId="25" xfId="0" applyFill="1" applyBorder="1" applyAlignment="1" applyProtection="1">
      <alignment horizontal="left" wrapText="1"/>
      <protection locked="0"/>
    </xf>
    <xf numFmtId="0" fontId="0" fillId="17" borderId="9" xfId="0" applyFill="1" applyBorder="1" applyAlignment="1" applyProtection="1">
      <alignment horizontal="left" wrapText="1"/>
      <protection locked="0"/>
    </xf>
    <xf numFmtId="0" fontId="0" fillId="19" borderId="9" xfId="0" applyFill="1" applyBorder="1" applyAlignment="1" applyProtection="1">
      <alignment horizontal="left" wrapText="1"/>
      <protection locked="0"/>
    </xf>
    <xf numFmtId="0" fontId="0" fillId="0" borderId="0" xfId="0" applyAlignment="1">
      <alignment horizontal="left"/>
    </xf>
    <xf numFmtId="0" fontId="23" fillId="0" borderId="9" xfId="0" applyFont="1" applyBorder="1" applyAlignment="1">
      <alignment horizontal="left" wrapText="1"/>
    </xf>
    <xf numFmtId="0" fontId="3" fillId="0" borderId="10" xfId="0" applyFont="1" applyBorder="1" applyAlignment="1" applyProtection="1">
      <alignment horizontal="left" vertical="center" wrapText="1"/>
      <protection locked="0"/>
    </xf>
    <xf numFmtId="0" fontId="3" fillId="0" borderId="52" xfId="0" applyFont="1" applyFill="1" applyBorder="1" applyAlignment="1">
      <alignment horizontal="center" vertical="center" wrapText="1"/>
    </xf>
    <xf numFmtId="0" fontId="17" fillId="0" borderId="52" xfId="0" applyFont="1" applyFill="1" applyBorder="1" applyAlignment="1">
      <alignment vertical="center" wrapText="1"/>
    </xf>
    <xf numFmtId="0" fontId="2" fillId="2" borderId="14" xfId="0" applyFont="1" applyFill="1" applyBorder="1" applyAlignment="1">
      <alignment vertical="center" wrapText="1"/>
    </xf>
    <xf numFmtId="0" fontId="3" fillId="7" borderId="21" xfId="0" applyFont="1" applyFill="1" applyBorder="1" applyAlignment="1">
      <alignment horizontal="center" vertical="center" wrapText="1"/>
    </xf>
    <xf numFmtId="0" fontId="17" fillId="7" borderId="21" xfId="0" applyFont="1" applyFill="1" applyBorder="1" applyAlignment="1">
      <alignment vertical="center" wrapText="1"/>
    </xf>
    <xf numFmtId="0" fontId="3" fillId="20" borderId="19" xfId="0" applyFont="1" applyFill="1" applyBorder="1" applyAlignment="1">
      <alignment horizontal="center" vertical="center" wrapText="1"/>
    </xf>
    <xf numFmtId="0" fontId="17" fillId="20" borderId="19" xfId="0" applyFont="1" applyFill="1" applyBorder="1" applyAlignment="1">
      <alignment vertical="center" wrapText="1"/>
    </xf>
    <xf numFmtId="0" fontId="0" fillId="0" borderId="0" xfId="0"/>
    <xf numFmtId="49" fontId="9" fillId="5" borderId="5" xfId="0" applyNumberFormat="1" applyFont="1" applyFill="1" applyBorder="1" applyAlignment="1">
      <alignment horizontal="center" wrapText="1"/>
    </xf>
    <xf numFmtId="0" fontId="11" fillId="5" borderId="44" xfId="0" applyFont="1" applyFill="1" applyBorder="1" applyAlignment="1">
      <alignment horizontal="center" vertical="center" wrapText="1"/>
    </xf>
    <xf numFmtId="0" fontId="27" fillId="5" borderId="7" xfId="0" applyFont="1" applyFill="1" applyBorder="1" applyAlignment="1">
      <alignment horizontal="center" vertical="center" wrapText="1"/>
    </xf>
    <xf numFmtId="9" fontId="27" fillId="5" borderId="7" xfId="0" applyNumberFormat="1" applyFont="1" applyFill="1" applyBorder="1" applyAlignment="1">
      <alignment horizontal="center" vertical="center" wrapText="1"/>
    </xf>
    <xf numFmtId="2" fontId="27" fillId="5" borderId="7" xfId="0" applyNumberFormat="1" applyFont="1" applyFill="1" applyBorder="1" applyAlignment="1">
      <alignment horizontal="center" vertical="center" wrapText="1"/>
    </xf>
    <xf numFmtId="0" fontId="27" fillId="5" borderId="8" xfId="0" applyFont="1" applyFill="1" applyBorder="1" applyAlignment="1">
      <alignment horizontal="center" vertical="center" wrapText="1"/>
    </xf>
    <xf numFmtId="0" fontId="7" fillId="15" borderId="6" xfId="0" applyFont="1" applyFill="1" applyBorder="1" applyAlignment="1">
      <alignment horizontal="center" vertical="center" wrapText="1"/>
    </xf>
    <xf numFmtId="49" fontId="4" fillId="21" borderId="1" xfId="0" applyNumberFormat="1" applyFont="1" applyFill="1" applyBorder="1" applyAlignment="1">
      <alignment horizontal="center" vertical="center" wrapText="1"/>
    </xf>
    <xf numFmtId="0" fontId="18" fillId="21" borderId="2" xfId="0" applyFont="1" applyFill="1" applyBorder="1" applyAlignment="1">
      <alignment horizontal="left" vertical="top" wrapText="1"/>
    </xf>
    <xf numFmtId="0" fontId="2" fillId="21" borderId="7" xfId="0" applyFont="1" applyFill="1" applyBorder="1" applyAlignment="1">
      <alignment horizontal="center" vertical="center"/>
    </xf>
    <xf numFmtId="9" fontId="2" fillId="21" borderId="7" xfId="0" applyNumberFormat="1" applyFont="1" applyFill="1" applyBorder="1" applyAlignment="1">
      <alignment horizontal="center" vertical="center"/>
    </xf>
    <xf numFmtId="2" fontId="2" fillId="21" borderId="7" xfId="0" applyNumberFormat="1" applyFont="1" applyFill="1" applyBorder="1" applyAlignment="1">
      <alignment horizontal="center" vertical="center"/>
    </xf>
    <xf numFmtId="0" fontId="2" fillId="21" borderId="8" xfId="0" applyFont="1" applyFill="1" applyBorder="1" applyAlignment="1">
      <alignment horizontal="center" vertical="center"/>
    </xf>
    <xf numFmtId="0" fontId="2" fillId="8" borderId="44" xfId="0" applyFont="1" applyFill="1" applyBorder="1" applyAlignment="1">
      <alignment horizontal="center" vertical="center"/>
    </xf>
    <xf numFmtId="0" fontId="2" fillId="8" borderId="7" xfId="0" applyFont="1" applyFill="1" applyBorder="1" applyAlignment="1">
      <alignment horizontal="center" vertical="center"/>
    </xf>
    <xf numFmtId="9" fontId="2" fillId="8" borderId="7" xfId="0" applyNumberFormat="1" applyFont="1" applyFill="1" applyBorder="1" applyAlignment="1">
      <alignment horizontal="center" vertical="center"/>
    </xf>
    <xf numFmtId="2" fontId="2" fillId="8" borderId="7" xfId="0" applyNumberFormat="1" applyFont="1" applyFill="1" applyBorder="1" applyAlignment="1">
      <alignment horizontal="center" vertical="center"/>
    </xf>
    <xf numFmtId="0" fontId="4" fillId="21" borderId="1" xfId="0" applyFont="1" applyFill="1" applyBorder="1" applyAlignment="1">
      <alignment horizontal="center" vertical="center" wrapText="1"/>
    </xf>
    <xf numFmtId="49" fontId="4" fillId="22" borderId="3" xfId="0" quotePrefix="1" applyNumberFormat="1" applyFont="1" applyFill="1" applyBorder="1" applyAlignment="1">
      <alignment horizontal="center" vertical="center" wrapText="1"/>
    </xf>
    <xf numFmtId="0" fontId="18" fillId="22" borderId="2" xfId="0" applyFont="1" applyFill="1" applyBorder="1" applyAlignment="1">
      <alignment horizontal="left" vertical="top" wrapText="1"/>
    </xf>
    <xf numFmtId="0" fontId="2" fillId="6" borderId="53" xfId="0" applyFont="1" applyFill="1" applyBorder="1" applyAlignment="1">
      <alignment horizontal="center" vertical="center"/>
    </xf>
    <xf numFmtId="9" fontId="2" fillId="6" borderId="53" xfId="0" applyNumberFormat="1" applyFont="1" applyFill="1" applyBorder="1" applyAlignment="1">
      <alignment horizontal="center" vertical="center"/>
    </xf>
    <xf numFmtId="2" fontId="2" fillId="6" borderId="53" xfId="0" applyNumberFormat="1" applyFont="1" applyFill="1" applyBorder="1" applyAlignment="1">
      <alignment horizontal="center" vertical="center"/>
    </xf>
    <xf numFmtId="2" fontId="2" fillId="6" borderId="54" xfId="0" applyNumberFormat="1" applyFont="1" applyFill="1" applyBorder="1" applyAlignment="1">
      <alignment horizontal="center" vertical="center"/>
    </xf>
    <xf numFmtId="0" fontId="0" fillId="23" borderId="40" xfId="0" applyFill="1" applyBorder="1" applyAlignment="1">
      <alignment horizontal="center" vertical="center"/>
    </xf>
    <xf numFmtId="0" fontId="2" fillId="23" borderId="53" xfId="0" applyFont="1" applyFill="1" applyBorder="1" applyAlignment="1">
      <alignment horizontal="center" vertical="center"/>
    </xf>
    <xf numFmtId="9" fontId="2" fillId="23" borderId="53" xfId="0" applyNumberFormat="1" applyFont="1" applyFill="1" applyBorder="1" applyAlignment="1">
      <alignment horizontal="center"/>
    </xf>
    <xf numFmtId="2" fontId="0" fillId="23" borderId="53" xfId="0" applyNumberFormat="1" applyFill="1" applyBorder="1" applyAlignment="1">
      <alignment horizontal="center"/>
    </xf>
    <xf numFmtId="0" fontId="4" fillId="22" borderId="3" xfId="0" applyFont="1" applyFill="1" applyBorder="1" applyAlignment="1">
      <alignment horizontal="center" vertical="center" wrapText="1"/>
    </xf>
    <xf numFmtId="49" fontId="3" fillId="0" borderId="3" xfId="0" applyNumberFormat="1" applyFont="1" applyBorder="1" applyAlignment="1">
      <alignment vertical="center" wrapText="1"/>
    </xf>
    <xf numFmtId="0" fontId="0" fillId="0" borderId="10" xfId="0" applyBorder="1" applyAlignment="1" applyProtection="1">
      <alignment horizontal="center" vertical="center"/>
      <protection locked="0"/>
    </xf>
    <xf numFmtId="2" fontId="0" fillId="0" borderId="10" xfId="0" applyNumberFormat="1" applyBorder="1" applyAlignment="1">
      <alignment horizontal="center" vertical="center"/>
    </xf>
    <xf numFmtId="2" fontId="0" fillId="0" borderId="34" xfId="0" applyNumberFormat="1" applyBorder="1" applyAlignment="1">
      <alignment horizontal="center" vertical="center"/>
    </xf>
    <xf numFmtId="0" fontId="0" fillId="0" borderId="37" xfId="0" applyBorder="1"/>
    <xf numFmtId="0" fontId="0" fillId="0" borderId="37" xfId="0" applyBorder="1" applyAlignment="1">
      <alignment horizontal="center" vertical="center"/>
    </xf>
    <xf numFmtId="2" fontId="0" fillId="0" borderId="0" xfId="0" applyNumberFormat="1" applyAlignment="1">
      <alignment horizontal="center"/>
    </xf>
    <xf numFmtId="0" fontId="2" fillId="6" borderId="9" xfId="0" applyFont="1" applyFill="1" applyBorder="1" applyAlignment="1">
      <alignment horizontal="center" vertical="center"/>
    </xf>
    <xf numFmtId="9" fontId="2" fillId="6" borderId="9" xfId="0" applyNumberFormat="1" applyFont="1" applyFill="1" applyBorder="1" applyAlignment="1">
      <alignment horizontal="center" vertical="center"/>
    </xf>
    <xf numFmtId="2" fontId="2" fillId="6" borderId="9" xfId="0" applyNumberFormat="1" applyFont="1" applyFill="1" applyBorder="1" applyAlignment="1">
      <alignment horizontal="center" vertical="center"/>
    </xf>
    <xf numFmtId="2" fontId="2" fillId="6" borderId="31" xfId="0" applyNumberFormat="1" applyFont="1" applyFill="1" applyBorder="1" applyAlignment="1">
      <alignment horizontal="center" vertical="center"/>
    </xf>
    <xf numFmtId="0" fontId="0" fillId="23" borderId="28" xfId="0" applyFill="1" applyBorder="1" applyAlignment="1">
      <alignment horizontal="center" vertical="center"/>
    </xf>
    <xf numFmtId="0" fontId="2" fillId="23" borderId="9" xfId="0" applyFont="1" applyFill="1" applyBorder="1" applyAlignment="1">
      <alignment horizontal="center" vertical="center"/>
    </xf>
    <xf numFmtId="9" fontId="2" fillId="23" borderId="9" xfId="0" applyNumberFormat="1" applyFont="1" applyFill="1" applyBorder="1" applyAlignment="1">
      <alignment horizontal="center"/>
    </xf>
    <xf numFmtId="2" fontId="0" fillId="23" borderId="9" xfId="0" applyNumberFormat="1" applyFill="1" applyBorder="1" applyAlignment="1">
      <alignment horizontal="center"/>
    </xf>
    <xf numFmtId="0" fontId="0" fillId="0" borderId="55" xfId="0" applyBorder="1"/>
    <xf numFmtId="0" fontId="0" fillId="0" borderId="55" xfId="0" applyBorder="1" applyAlignment="1">
      <alignment horizontal="center" vertical="center"/>
    </xf>
    <xf numFmtId="0" fontId="0" fillId="0" borderId="56" xfId="0" applyBorder="1"/>
    <xf numFmtId="0" fontId="0" fillId="0" borderId="56" xfId="0" applyBorder="1" applyAlignment="1">
      <alignment horizontal="center" vertical="center"/>
    </xf>
    <xf numFmtId="0" fontId="0" fillId="0" borderId="9" xfId="0" applyBorder="1" applyAlignment="1" applyProtection="1">
      <alignment horizontal="center" vertical="center"/>
      <protection locked="0"/>
    </xf>
    <xf numFmtId="0" fontId="0" fillId="0" borderId="0" xfId="0" applyBorder="1"/>
    <xf numFmtId="49" fontId="3" fillId="0" borderId="3" xfId="0" applyNumberFormat="1" applyFont="1" applyFill="1" applyBorder="1" applyAlignment="1">
      <alignment vertical="center" wrapText="1"/>
    </xf>
    <xf numFmtId="0" fontId="3" fillId="0" borderId="1" xfId="0" applyFont="1" applyFill="1" applyBorder="1" applyAlignment="1">
      <alignment horizontal="left" vertical="top" wrapText="1"/>
    </xf>
    <xf numFmtId="0" fontId="3" fillId="0" borderId="3" xfId="0" applyFont="1" applyFill="1" applyBorder="1" applyAlignment="1">
      <alignment vertical="center" wrapText="1"/>
    </xf>
    <xf numFmtId="0" fontId="3" fillId="0" borderId="1" xfId="0" applyFont="1" applyFill="1" applyBorder="1" applyAlignment="1" applyProtection="1">
      <alignment horizontal="left" vertical="top" wrapText="1"/>
      <protection locked="0"/>
    </xf>
    <xf numFmtId="165" fontId="2" fillId="23" borderId="9" xfId="0" applyNumberFormat="1" applyFont="1" applyFill="1" applyBorder="1" applyAlignment="1">
      <alignment horizontal="center"/>
    </xf>
    <xf numFmtId="49" fontId="0" fillId="0" borderId="0" xfId="0" applyNumberFormat="1"/>
    <xf numFmtId="49" fontId="9" fillId="5" borderId="5" xfId="0" applyNumberFormat="1" applyFont="1" applyFill="1" applyBorder="1" applyAlignment="1">
      <alignment horizontal="center" vertical="top" wrapText="1"/>
    </xf>
    <xf numFmtId="0" fontId="26" fillId="0" borderId="0" xfId="0" applyFont="1"/>
    <xf numFmtId="49" fontId="17" fillId="0" borderId="0" xfId="0" applyNumberFormat="1" applyFont="1" applyAlignment="1">
      <alignment horizontal="center" vertical="center"/>
    </xf>
    <xf numFmtId="0" fontId="7" fillId="22" borderId="1" xfId="0" applyFont="1" applyFill="1" applyBorder="1" applyAlignment="1">
      <alignment horizontal="right" vertical="center" wrapText="1"/>
    </xf>
    <xf numFmtId="2" fontId="2" fillId="22" borderId="17" xfId="0" applyNumberFormat="1" applyFont="1" applyFill="1" applyBorder="1" applyAlignment="1">
      <alignment horizontal="center" vertical="center" wrapText="1"/>
    </xf>
    <xf numFmtId="49" fontId="16" fillId="22" borderId="1" xfId="0" applyNumberFormat="1" applyFont="1" applyFill="1" applyBorder="1" applyAlignment="1">
      <alignment horizontal="center" vertical="center" wrapText="1"/>
    </xf>
    <xf numFmtId="0" fontId="16" fillId="22" borderId="2" xfId="0" applyFont="1" applyFill="1" applyBorder="1" applyAlignment="1">
      <alignment vertical="center" wrapText="1"/>
    </xf>
    <xf numFmtId="49" fontId="6" fillId="0" borderId="0" xfId="0" applyNumberFormat="1" applyFont="1" applyAlignment="1">
      <alignment horizontal="center" vertical="center"/>
    </xf>
    <xf numFmtId="0" fontId="7" fillId="24" borderId="1" xfId="0" applyFont="1" applyFill="1" applyBorder="1" applyAlignment="1">
      <alignment horizontal="right" vertical="center" wrapText="1"/>
    </xf>
    <xf numFmtId="2" fontId="2" fillId="24" borderId="17" xfId="0" applyNumberFormat="1" applyFont="1" applyFill="1" applyBorder="1" applyAlignment="1">
      <alignment horizontal="center" vertical="center" wrapText="1"/>
    </xf>
    <xf numFmtId="49" fontId="16" fillId="24" borderId="1" xfId="0" quotePrefix="1" applyNumberFormat="1" applyFont="1" applyFill="1" applyBorder="1" applyAlignment="1">
      <alignment horizontal="center" vertical="center" wrapText="1"/>
    </xf>
    <xf numFmtId="0" fontId="16" fillId="24" borderId="2" xfId="0" applyFont="1" applyFill="1" applyBorder="1" applyAlignment="1">
      <alignment vertical="center" wrapText="1"/>
    </xf>
    <xf numFmtId="0" fontId="3" fillId="0" borderId="4" xfId="0" applyFont="1" applyBorder="1" applyAlignment="1">
      <alignment horizontal="left" vertical="top" wrapText="1"/>
    </xf>
    <xf numFmtId="0" fontId="3" fillId="0" borderId="4" xfId="0" applyFont="1" applyBorder="1" applyAlignment="1" applyProtection="1">
      <alignment horizontal="left" vertical="top" wrapText="1"/>
      <protection locked="0"/>
    </xf>
    <xf numFmtId="0" fontId="3" fillId="0" borderId="2" xfId="0" applyFont="1" applyBorder="1" applyAlignment="1">
      <alignment horizontal="left" vertical="top" wrapText="1"/>
    </xf>
    <xf numFmtId="0" fontId="3" fillId="0" borderId="2" xfId="0" applyFont="1" applyBorder="1" applyAlignment="1" applyProtection="1">
      <alignment horizontal="left" vertical="top" wrapText="1"/>
      <protection locked="0"/>
    </xf>
    <xf numFmtId="0" fontId="3" fillId="0" borderId="3" xfId="0" applyNumberFormat="1" applyFont="1" applyBorder="1" applyAlignment="1">
      <alignment vertical="center" wrapText="1"/>
    </xf>
    <xf numFmtId="0" fontId="0" fillId="0" borderId="57" xfId="0" applyBorder="1" applyAlignment="1">
      <alignment horizontal="center" vertical="center"/>
    </xf>
    <xf numFmtId="0" fontId="28" fillId="0" borderId="0" xfId="0" applyFont="1" applyAlignment="1">
      <alignment horizontal="center" vertical="center"/>
    </xf>
    <xf numFmtId="0" fontId="30" fillId="0" borderId="0" xfId="0" applyFont="1"/>
    <xf numFmtId="0" fontId="17" fillId="0" borderId="0" xfId="0" applyFont="1" applyAlignment="1">
      <alignment wrapText="1"/>
    </xf>
    <xf numFmtId="0" fontId="31" fillId="0" borderId="0" xfId="0" applyFont="1"/>
    <xf numFmtId="0" fontId="17" fillId="0" borderId="0" xfId="0" applyFont="1"/>
    <xf numFmtId="0" fontId="16" fillId="0" borderId="0" xfId="0" applyFont="1"/>
    <xf numFmtId="0" fontId="16" fillId="18" borderId="5" xfId="0" applyFont="1" applyFill="1" applyBorder="1"/>
    <xf numFmtId="0" fontId="16" fillId="18" borderId="2" xfId="0" applyFont="1" applyFill="1" applyBorder="1"/>
    <xf numFmtId="0" fontId="17" fillId="0" borderId="13" xfId="0" applyFont="1" applyBorder="1" applyAlignment="1"/>
    <xf numFmtId="0" fontId="17" fillId="0" borderId="0" xfId="0" applyFont="1" applyAlignment="1"/>
    <xf numFmtId="0" fontId="17" fillId="0" borderId="15" xfId="0" applyFont="1" applyBorder="1" applyAlignment="1"/>
    <xf numFmtId="0" fontId="31" fillId="25" borderId="25" xfId="0" applyFont="1" applyFill="1" applyBorder="1" applyAlignment="1">
      <alignment horizontal="center"/>
    </xf>
    <xf numFmtId="0" fontId="17" fillId="0" borderId="25" xfId="0" applyFont="1" applyBorder="1"/>
    <xf numFmtId="0" fontId="31" fillId="13" borderId="26" xfId="0" applyFont="1" applyFill="1" applyBorder="1" applyAlignment="1">
      <alignment horizontal="center"/>
    </xf>
    <xf numFmtId="0" fontId="17" fillId="0" borderId="26" xfId="0" applyFont="1" applyBorder="1"/>
    <xf numFmtId="0" fontId="31" fillId="26" borderId="26" xfId="0" applyFont="1" applyFill="1" applyBorder="1" applyAlignment="1">
      <alignment horizontal="center"/>
    </xf>
    <xf numFmtId="0" fontId="31" fillId="27" borderId="26" xfId="0" applyFont="1" applyFill="1" applyBorder="1" applyAlignment="1">
      <alignment horizontal="center"/>
    </xf>
    <xf numFmtId="0" fontId="31" fillId="28" borderId="26" xfId="0" applyFont="1" applyFill="1" applyBorder="1" applyAlignment="1">
      <alignment horizontal="center"/>
    </xf>
    <xf numFmtId="0" fontId="17" fillId="29" borderId="10" xfId="0" applyFont="1" applyFill="1" applyBorder="1" applyAlignment="1">
      <alignment horizontal="center"/>
    </xf>
    <xf numFmtId="0" fontId="17" fillId="0" borderId="10" xfId="0" applyFont="1" applyBorder="1"/>
    <xf numFmtId="0" fontId="33" fillId="0" borderId="0" xfId="0" applyFont="1"/>
    <xf numFmtId="0" fontId="16" fillId="18" borderId="5" xfId="0" applyFont="1" applyFill="1" applyBorder="1" applyAlignment="1"/>
    <xf numFmtId="0" fontId="16" fillId="18" borderId="2" xfId="0" applyFont="1" applyFill="1" applyBorder="1" applyAlignment="1"/>
    <xf numFmtId="0" fontId="31" fillId="0" borderId="0" xfId="0" applyFont="1" applyAlignment="1"/>
    <xf numFmtId="0" fontId="17" fillId="0" borderId="0" xfId="0" applyFont="1" applyAlignment="1">
      <alignment vertical="center"/>
    </xf>
    <xf numFmtId="0" fontId="16" fillId="18" borderId="48" xfId="0" applyFont="1" applyFill="1" applyBorder="1" applyAlignment="1"/>
    <xf numFmtId="0" fontId="17" fillId="0" borderId="0" xfId="0" quotePrefix="1" applyFont="1" applyAlignment="1"/>
    <xf numFmtId="0" fontId="16" fillId="18" borderId="6" xfId="0" applyFont="1" applyFill="1" applyBorder="1" applyAlignment="1"/>
    <xf numFmtId="0" fontId="31" fillId="10" borderId="25" xfId="0" applyFont="1" applyFill="1" applyBorder="1" applyAlignment="1">
      <alignment horizontal="center"/>
    </xf>
    <xf numFmtId="0" fontId="17" fillId="0" borderId="22" xfId="0" applyFont="1" applyBorder="1"/>
    <xf numFmtId="0" fontId="31" fillId="12" borderId="26" xfId="0" applyFont="1" applyFill="1" applyBorder="1" applyAlignment="1">
      <alignment horizontal="center"/>
    </xf>
    <xf numFmtId="0" fontId="17" fillId="0" borderId="23" xfId="0" applyFont="1" applyBorder="1"/>
    <xf numFmtId="0" fontId="31" fillId="11" borderId="26" xfId="0" applyFont="1" applyFill="1" applyBorder="1" applyAlignment="1">
      <alignment horizontal="center"/>
    </xf>
    <xf numFmtId="0" fontId="31" fillId="14" borderId="26" xfId="0" applyFont="1" applyFill="1" applyBorder="1" applyAlignment="1">
      <alignment horizontal="center"/>
    </xf>
    <xf numFmtId="0" fontId="31" fillId="13" borderId="10" xfId="0" applyFont="1" applyFill="1" applyBorder="1" applyAlignment="1">
      <alignment horizontal="center"/>
    </xf>
    <xf numFmtId="0" fontId="17" fillId="0" borderId="24" xfId="0" applyFont="1" applyBorder="1"/>
    <xf numFmtId="0" fontId="34" fillId="0" borderId="22" xfId="0" applyFont="1" applyBorder="1"/>
    <xf numFmtId="0" fontId="34" fillId="0" borderId="23" xfId="0" applyFont="1" applyBorder="1"/>
    <xf numFmtId="0" fontId="34" fillId="0" borderId="24" xfId="0" applyFont="1" applyBorder="1"/>
    <xf numFmtId="0" fontId="31" fillId="0" borderId="0" xfId="0" quotePrefix="1" applyFont="1"/>
    <xf numFmtId="0" fontId="16" fillId="18" borderId="5" xfId="0" applyFont="1" applyFill="1" applyBorder="1" applyAlignment="1">
      <alignment vertical="center"/>
    </xf>
    <xf numFmtId="0" fontId="16" fillId="18" borderId="2" xfId="0" applyFont="1" applyFill="1" applyBorder="1" applyAlignment="1">
      <alignment vertical="center"/>
    </xf>
    <xf numFmtId="0" fontId="38" fillId="0" borderId="0" xfId="0" applyFont="1"/>
    <xf numFmtId="0" fontId="38" fillId="0" borderId="0" xfId="0" applyFont="1" applyAlignment="1"/>
    <xf numFmtId="0" fontId="39" fillId="30" borderId="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7" fillId="0" borderId="0" xfId="0" applyFont="1"/>
    <xf numFmtId="0" fontId="0" fillId="0" borderId="32" xfId="0" applyBorder="1" applyAlignment="1" applyProtection="1">
      <alignment horizontal="left" wrapText="1"/>
      <protection locked="0"/>
    </xf>
    <xf numFmtId="0" fontId="0" fillId="0" borderId="36" xfId="0" applyBorder="1" applyAlignment="1" applyProtection="1">
      <alignment horizontal="left" wrapText="1"/>
      <protection locked="0"/>
    </xf>
    <xf numFmtId="0" fontId="2" fillId="0" borderId="5" xfId="0" applyFont="1"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wrapText="1"/>
    </xf>
    <xf numFmtId="0" fontId="0" fillId="0" borderId="38" xfId="0" applyBorder="1" applyAlignment="1" applyProtection="1">
      <alignment horizontal="left" wrapText="1"/>
      <protection locked="0"/>
    </xf>
    <xf numFmtId="0" fontId="0" fillId="0" borderId="39" xfId="0" applyBorder="1" applyAlignment="1" applyProtection="1">
      <alignment horizontal="left" wrapText="1"/>
      <protection locked="0"/>
    </xf>
    <xf numFmtId="0" fontId="0" fillId="0" borderId="40"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3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41" xfId="0"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9" xfId="0" applyBorder="1" applyAlignment="1" applyProtection="1">
      <alignment horizontal="left" wrapText="1"/>
      <protection locked="0"/>
    </xf>
    <xf numFmtId="0" fontId="2" fillId="0" borderId="6" xfId="0" applyFont="1" applyBorder="1" applyAlignment="1">
      <alignment horizontal="center" wrapText="1"/>
    </xf>
    <xf numFmtId="0" fontId="2" fillId="0" borderId="2" xfId="0" applyFont="1" applyBorder="1" applyAlignment="1">
      <alignment horizontal="center" wrapText="1"/>
    </xf>
    <xf numFmtId="0" fontId="0" fillId="0" borderId="38" xfId="0" applyBorder="1" applyAlignment="1" applyProtection="1">
      <alignment wrapText="1"/>
      <protection locked="0"/>
    </xf>
    <xf numFmtId="0" fontId="0" fillId="0" borderId="39" xfId="0" applyBorder="1" applyAlignment="1" applyProtection="1">
      <alignment wrapText="1"/>
      <protection locked="0"/>
    </xf>
    <xf numFmtId="0" fontId="0" fillId="0" borderId="45" xfId="0" applyBorder="1" applyAlignment="1" applyProtection="1">
      <alignment wrapText="1"/>
      <protection locked="0"/>
    </xf>
    <xf numFmtId="0" fontId="0" fillId="0" borderId="27" xfId="0" applyBorder="1" applyAlignment="1" applyProtection="1">
      <alignment wrapText="1"/>
      <protection locked="0"/>
    </xf>
    <xf numFmtId="0" fontId="0" fillId="0" borderId="37" xfId="0" applyBorder="1" applyAlignment="1" applyProtection="1">
      <alignment wrapText="1"/>
      <protection locked="0"/>
    </xf>
    <xf numFmtId="0" fontId="0" fillId="0" borderId="46" xfId="0" applyBorder="1" applyAlignment="1" applyProtection="1">
      <alignment wrapText="1"/>
      <protection locked="0"/>
    </xf>
    <xf numFmtId="0" fontId="0" fillId="0" borderId="10" xfId="0" applyBorder="1" applyAlignment="1" applyProtection="1">
      <alignment horizontal="left" wrapText="1"/>
      <protection locked="0"/>
    </xf>
    <xf numFmtId="0" fontId="0" fillId="0" borderId="35" xfId="0" applyBorder="1" applyAlignment="1" applyProtection="1">
      <alignment horizontal="left" wrapText="1"/>
      <protection locked="0"/>
    </xf>
    <xf numFmtId="0" fontId="2" fillId="0" borderId="49" xfId="0" applyFont="1" applyBorder="1" applyAlignment="1">
      <alignment horizontal="center" textRotation="90" wrapText="1"/>
    </xf>
    <xf numFmtId="0" fontId="2" fillId="0" borderId="50" xfId="0" applyFont="1" applyBorder="1" applyAlignment="1">
      <alignment horizontal="center" textRotation="90" wrapText="1"/>
    </xf>
    <xf numFmtId="0" fontId="2" fillId="0" borderId="51" xfId="0" applyFont="1" applyBorder="1" applyAlignment="1">
      <alignment horizontal="center" textRotation="90" wrapText="1"/>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2" xfId="0" applyBorder="1" applyAlignment="1" applyProtection="1">
      <alignment horizontal="left"/>
      <protection locked="0"/>
    </xf>
    <xf numFmtId="0" fontId="0" fillId="0" borderId="0" xfId="0" applyAlignment="1">
      <alignment horizontal="center"/>
    </xf>
    <xf numFmtId="0" fontId="0" fillId="0" borderId="38" xfId="0" applyFont="1" applyBorder="1" applyAlignment="1">
      <alignment horizontal="left" wrapText="1"/>
    </xf>
    <xf numFmtId="0" fontId="0" fillId="0" borderId="39" xfId="0" applyBorder="1" applyAlignment="1">
      <alignment horizontal="left" wrapText="1"/>
    </xf>
    <xf numFmtId="0" fontId="0" fillId="0" borderId="40" xfId="0" applyBorder="1" applyAlignment="1">
      <alignment horizontal="left" wrapText="1"/>
    </xf>
    <xf numFmtId="0" fontId="0" fillId="0" borderId="27" xfId="0" applyFont="1" applyBorder="1" applyAlignment="1">
      <alignment horizontal="left" wrapText="1"/>
    </xf>
    <xf numFmtId="0" fontId="0" fillId="0" borderId="37" xfId="0" applyBorder="1" applyAlignment="1">
      <alignment horizontal="left" wrapText="1"/>
    </xf>
    <xf numFmtId="0" fontId="0" fillId="0" borderId="28" xfId="0" applyBorder="1" applyAlignment="1">
      <alignment horizontal="left" wrapText="1"/>
    </xf>
    <xf numFmtId="0" fontId="0" fillId="0" borderId="36" xfId="0" applyFont="1" applyBorder="1" applyAlignment="1">
      <alignment horizontal="left" wrapText="1"/>
    </xf>
    <xf numFmtId="0" fontId="0" fillId="0" borderId="41" xfId="0" applyBorder="1" applyAlignment="1">
      <alignment horizontal="left" wrapText="1"/>
    </xf>
    <xf numFmtId="0" fontId="0" fillId="0" borderId="42" xfId="0" applyBorder="1" applyAlignment="1">
      <alignment horizontal="left" wrapText="1"/>
    </xf>
    <xf numFmtId="0" fontId="0" fillId="0" borderId="36" xfId="0" applyBorder="1" applyAlignment="1" applyProtection="1">
      <alignment wrapText="1"/>
      <protection locked="0"/>
    </xf>
    <xf numFmtId="0" fontId="0" fillId="0" borderId="41" xfId="0" applyBorder="1" applyAlignment="1">
      <alignment wrapText="1"/>
    </xf>
    <xf numFmtId="0" fontId="0" fillId="0" borderId="47" xfId="0" applyBorder="1" applyAlignment="1">
      <alignment wrapText="1"/>
    </xf>
  </cellXfs>
  <cellStyles count="2">
    <cellStyle name="Excel Built-in Normal" xfId="1"/>
    <cellStyle name="Normal" xfId="0" builtinId="0"/>
  </cellStyles>
  <dxfs count="201">
    <dxf>
      <fill>
        <patternFill>
          <bgColor theme="5" tint="0.39994506668294322"/>
        </patternFill>
      </fill>
    </dxf>
    <dxf>
      <fill>
        <patternFill>
          <bgColor theme="5" tint="0.39994506668294322"/>
        </patternFill>
      </fill>
    </dxf>
    <dxf>
      <fill>
        <patternFill>
          <bgColor rgb="FFFFC000"/>
        </patternFill>
      </fill>
    </dxf>
    <dxf>
      <fill>
        <patternFill>
          <bgColor rgb="FF92D050"/>
        </patternFill>
      </fill>
    </dxf>
    <dxf>
      <fill>
        <patternFill>
          <bgColor rgb="FF00B0F0"/>
        </patternFill>
      </fill>
    </dxf>
    <dxf>
      <fill>
        <patternFill>
          <bgColor theme="5" tint="0.39994506668294322"/>
        </patternFill>
      </fill>
    </dxf>
    <dxf>
      <fill>
        <patternFill>
          <bgColor theme="5" tint="0.39994506668294322"/>
        </patternFill>
      </fill>
    </dxf>
    <dxf>
      <fill>
        <patternFill>
          <bgColor rgb="FFFFC000"/>
        </patternFill>
      </fill>
    </dxf>
    <dxf>
      <fill>
        <patternFill>
          <bgColor rgb="FF92D050"/>
        </patternFill>
      </fill>
    </dxf>
    <dxf>
      <fill>
        <patternFill>
          <bgColor rgb="FF00B0F0"/>
        </patternFill>
      </fill>
    </dxf>
    <dxf>
      <fill>
        <patternFill>
          <bgColor theme="5" tint="0.39994506668294322"/>
        </patternFill>
      </fill>
    </dxf>
    <dxf>
      <fill>
        <patternFill>
          <bgColor theme="5" tint="0.39994506668294322"/>
        </patternFill>
      </fill>
    </dxf>
    <dxf>
      <fill>
        <patternFill>
          <bgColor rgb="FFFFC000"/>
        </patternFill>
      </fill>
    </dxf>
    <dxf>
      <fill>
        <patternFill>
          <bgColor rgb="FF92D050"/>
        </patternFill>
      </fill>
    </dxf>
    <dxf>
      <fill>
        <patternFill>
          <bgColor rgb="FF00B0F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font>
      <fill>
        <patternFill>
          <bgColor rgb="FFFFC000"/>
        </patternFill>
      </fill>
    </dxf>
    <dxf>
      <font>
        <color rgb="FFC00000"/>
      </font>
      <fill>
        <patternFill>
          <bgColor rgb="FFFFC000"/>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s>
  <tableStyles count="0" defaultTableStyle="TableStyleMedium2" defaultPivotStyle="PivotStyleLight16"/>
  <colors>
    <mruColors>
      <color rgb="FFF4B082"/>
      <color rgb="FFFCA578"/>
      <color rgb="FFF8696B"/>
      <color rgb="FF94696B"/>
      <color rgb="FFB1D480"/>
      <color rgb="FFFFEB84"/>
      <color rgb="FF63BE7B"/>
      <color rgb="FFB75537"/>
      <color rgb="FFCC725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161926</xdr:colOff>
      <xdr:row>46</xdr:row>
      <xdr:rowOff>114300</xdr:rowOff>
    </xdr:from>
    <xdr:to>
      <xdr:col>10</xdr:col>
      <xdr:colOff>32766</xdr:colOff>
      <xdr:row>59</xdr:row>
      <xdr:rowOff>220090</xdr:rowOff>
    </xdr:to>
    <xdr:pic>
      <xdr:nvPicPr>
        <xdr:cNvPr id="4" name="Picture 3" descr="FR-S-togheter.jpg"/>
        <xdr:cNvPicPr>
          <a:picLocks noChangeAspect="1"/>
        </xdr:cNvPicPr>
      </xdr:nvPicPr>
      <xdr:blipFill>
        <a:blip xmlns:r="http://schemas.openxmlformats.org/officeDocument/2006/relationships" r:embed="rId1" cstate="print"/>
        <a:stretch>
          <a:fillRect/>
        </a:stretch>
      </xdr:blipFill>
      <xdr:spPr>
        <a:xfrm>
          <a:off x="7086601" y="12125325"/>
          <a:ext cx="3547490" cy="354749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topLeftCell="A19" zoomScaleNormal="100" workbookViewId="0">
      <selection activeCell="G17" sqref="G17"/>
    </sheetView>
  </sheetViews>
  <sheetFormatPr defaultRowHeight="17"/>
  <cols>
    <col min="1" max="1" width="64.453125" style="71" customWidth="1"/>
    <col min="2" max="5" width="15.7265625" style="71" customWidth="1"/>
    <col min="6" max="6" width="3.26953125" style="71" customWidth="1"/>
    <col min="7" max="7" width="14.81640625" customWidth="1"/>
    <col min="8" max="8" width="10.7265625" customWidth="1"/>
    <col min="9" max="9" width="32.453125" customWidth="1"/>
    <col min="10" max="10" width="23.1796875" bestFit="1" customWidth="1"/>
  </cols>
  <sheetData>
    <row r="1" spans="1:12" ht="28.5">
      <c r="A1" s="193" t="s">
        <v>270</v>
      </c>
      <c r="B1" s="193"/>
      <c r="C1" s="194"/>
      <c r="D1" s="194"/>
      <c r="E1" s="194"/>
      <c r="F1" s="70"/>
    </row>
    <row r="2" spans="1:12">
      <c r="A2"/>
      <c r="B2" s="192"/>
    </row>
    <row r="3" spans="1:12" s="307" customFormat="1" ht="15.5">
      <c r="A3" s="304" t="s">
        <v>400</v>
      </c>
      <c r="B3" s="305"/>
      <c r="C3" s="306"/>
      <c r="D3" s="306"/>
      <c r="E3" s="306"/>
      <c r="F3" s="306"/>
    </row>
    <row r="4" spans="1:12" s="307" customFormat="1" ht="16" thickBot="1">
      <c r="A4" s="308"/>
      <c r="B4" s="305"/>
      <c r="C4" s="306"/>
      <c r="D4" s="306"/>
      <c r="E4" s="306"/>
      <c r="F4" s="306"/>
    </row>
    <row r="5" spans="1:12" s="307" customFormat="1" ht="16" thickBot="1">
      <c r="A5" s="309" t="s">
        <v>333</v>
      </c>
      <c r="B5" s="310"/>
      <c r="C5" s="311"/>
      <c r="D5" s="312"/>
      <c r="E5" s="312"/>
      <c r="F5" s="312"/>
      <c r="G5" s="312"/>
      <c r="H5" s="312"/>
      <c r="I5" s="312"/>
      <c r="J5" s="312"/>
      <c r="K5" s="349"/>
      <c r="L5" s="349"/>
    </row>
    <row r="6" spans="1:12" s="307" customFormat="1" ht="15.5">
      <c r="A6" s="312" t="s">
        <v>403</v>
      </c>
      <c r="B6" s="313"/>
      <c r="C6" s="312"/>
      <c r="D6" s="312"/>
      <c r="E6" s="312"/>
      <c r="F6" s="312"/>
      <c r="G6" s="312"/>
      <c r="H6" s="314">
        <v>1</v>
      </c>
      <c r="I6" s="315" t="s">
        <v>118</v>
      </c>
      <c r="J6" s="312"/>
      <c r="K6" s="312"/>
      <c r="L6" s="312"/>
    </row>
    <row r="7" spans="1:12" s="307" customFormat="1" ht="15.5">
      <c r="A7" s="306" t="s">
        <v>388</v>
      </c>
      <c r="B7" s="312"/>
      <c r="C7" s="312"/>
      <c r="D7" s="312"/>
      <c r="E7" s="312"/>
      <c r="F7" s="312"/>
      <c r="G7" s="312"/>
      <c r="H7" s="316">
        <v>2</v>
      </c>
      <c r="I7" s="317" t="s">
        <v>119</v>
      </c>
      <c r="J7" s="312"/>
      <c r="K7" s="312"/>
      <c r="L7" s="305"/>
    </row>
    <row r="8" spans="1:12" s="307" customFormat="1" ht="15.5">
      <c r="A8" s="312" t="s">
        <v>334</v>
      </c>
      <c r="B8" s="312"/>
      <c r="C8" s="312"/>
      <c r="D8" s="312"/>
      <c r="E8" s="312"/>
      <c r="F8" s="312"/>
      <c r="G8" s="312"/>
      <c r="H8" s="318">
        <v>3</v>
      </c>
      <c r="I8" s="317" t="s">
        <v>120</v>
      </c>
      <c r="J8" s="312"/>
      <c r="K8" s="312"/>
      <c r="L8" s="305"/>
    </row>
    <row r="9" spans="1:12" s="307" customFormat="1" ht="15.5">
      <c r="A9" s="312" t="s">
        <v>335</v>
      </c>
      <c r="B9" s="312"/>
      <c r="C9" s="312"/>
      <c r="D9" s="312"/>
      <c r="E9" s="312"/>
      <c r="F9" s="312"/>
      <c r="G9" s="312"/>
      <c r="H9" s="319">
        <v>4</v>
      </c>
      <c r="I9" s="317" t="s">
        <v>121</v>
      </c>
      <c r="J9" s="312"/>
      <c r="K9" s="312"/>
      <c r="L9" s="305"/>
    </row>
    <row r="10" spans="1:12" s="307" customFormat="1" ht="15.5">
      <c r="A10" s="312" t="s">
        <v>336</v>
      </c>
      <c r="B10" s="312"/>
      <c r="C10" s="312"/>
      <c r="D10" s="312"/>
      <c r="E10" s="312"/>
      <c r="F10" s="312"/>
      <c r="G10" s="312"/>
      <c r="H10" s="320">
        <v>5</v>
      </c>
      <c r="I10" s="317" t="s">
        <v>273</v>
      </c>
      <c r="J10" s="312"/>
      <c r="K10" s="312"/>
      <c r="L10" s="305"/>
    </row>
    <row r="11" spans="1:12" s="307" customFormat="1" ht="15.5">
      <c r="A11" s="312" t="s">
        <v>401</v>
      </c>
      <c r="B11" s="312"/>
      <c r="C11" s="312"/>
      <c r="D11" s="312"/>
      <c r="E11" s="312"/>
      <c r="F11" s="312"/>
      <c r="G11" s="312"/>
      <c r="H11" s="321" t="s">
        <v>425</v>
      </c>
      <c r="I11" s="322" t="s">
        <v>122</v>
      </c>
      <c r="J11" s="312"/>
      <c r="K11" s="312"/>
      <c r="L11" s="305"/>
    </row>
    <row r="12" spans="1:12" s="307" customFormat="1" ht="15.5">
      <c r="A12" s="312" t="s">
        <v>402</v>
      </c>
      <c r="B12" s="312"/>
      <c r="C12" s="312"/>
      <c r="D12" s="312"/>
      <c r="E12" s="312"/>
      <c r="F12" s="312"/>
      <c r="G12" s="312"/>
      <c r="H12" s="312"/>
      <c r="I12" s="312"/>
      <c r="J12" s="312"/>
      <c r="K12" s="312"/>
      <c r="L12" s="305"/>
    </row>
    <row r="13" spans="1:12" s="307" customFormat="1" ht="15.5">
      <c r="A13" s="312"/>
      <c r="B13" s="312"/>
      <c r="C13" s="312"/>
      <c r="D13" s="312"/>
      <c r="E13" s="312"/>
      <c r="F13" s="312"/>
      <c r="G13" s="312"/>
      <c r="H13" s="312"/>
      <c r="I13" s="312"/>
      <c r="J13" s="312"/>
      <c r="K13" s="312"/>
      <c r="L13" s="305"/>
    </row>
    <row r="14" spans="1:12" s="307" customFormat="1" ht="15.5">
      <c r="A14" s="312" t="s">
        <v>404</v>
      </c>
      <c r="B14" s="312"/>
      <c r="C14" s="312"/>
      <c r="D14" s="312"/>
      <c r="E14" s="312"/>
      <c r="F14" s="312"/>
      <c r="G14" s="312"/>
      <c r="H14" s="312"/>
      <c r="I14" s="312"/>
      <c r="J14" s="312"/>
      <c r="K14" s="312"/>
      <c r="L14" s="305"/>
    </row>
    <row r="15" spans="1:12" s="307" customFormat="1" ht="15.5">
      <c r="A15" s="312" t="s">
        <v>337</v>
      </c>
      <c r="B15" s="312"/>
      <c r="C15" s="312"/>
      <c r="D15" s="312"/>
      <c r="E15" s="312"/>
      <c r="F15" s="312"/>
      <c r="G15" s="312"/>
      <c r="H15" s="312"/>
      <c r="I15" s="312"/>
      <c r="J15" s="312"/>
      <c r="K15" s="312"/>
      <c r="L15" s="305"/>
    </row>
    <row r="16" spans="1:12" s="307" customFormat="1" ht="15.5">
      <c r="A16" s="312" t="s">
        <v>405</v>
      </c>
      <c r="B16" s="312"/>
      <c r="C16" s="312"/>
      <c r="D16" s="312"/>
      <c r="E16" s="312"/>
      <c r="F16" s="312"/>
      <c r="G16" s="312"/>
    </row>
    <row r="17" spans="1:7" s="307" customFormat="1" ht="15.5">
      <c r="A17" s="312" t="s">
        <v>338</v>
      </c>
      <c r="B17" s="312"/>
      <c r="C17" s="312"/>
      <c r="D17" s="312"/>
      <c r="E17" s="312"/>
      <c r="F17" s="312"/>
      <c r="G17" s="312"/>
    </row>
    <row r="18" spans="1:7" s="307" customFormat="1" ht="15.5">
      <c r="A18" s="312" t="s">
        <v>339</v>
      </c>
      <c r="B18" s="312"/>
      <c r="C18" s="312"/>
      <c r="D18" s="312"/>
      <c r="E18" s="312"/>
      <c r="F18" s="312"/>
      <c r="G18" s="312"/>
    </row>
    <row r="19" spans="1:7" s="307" customFormat="1" ht="16" thickBot="1">
      <c r="A19" s="323"/>
      <c r="B19" s="306"/>
      <c r="C19" s="306"/>
      <c r="D19" s="306"/>
      <c r="E19" s="306"/>
      <c r="F19" s="306"/>
    </row>
    <row r="20" spans="1:7" s="307" customFormat="1" ht="16" thickBot="1">
      <c r="A20" s="324" t="s">
        <v>340</v>
      </c>
      <c r="B20" s="325"/>
      <c r="C20" s="312"/>
      <c r="D20" s="312"/>
      <c r="E20" s="312"/>
      <c r="F20" s="305"/>
    </row>
    <row r="21" spans="1:7" s="307" customFormat="1" ht="15.5">
      <c r="A21" s="312" t="s">
        <v>406</v>
      </c>
      <c r="B21" s="312"/>
      <c r="C21" s="312"/>
      <c r="D21" s="312"/>
      <c r="E21" s="312"/>
      <c r="F21" s="305"/>
    </row>
    <row r="22" spans="1:7" s="307" customFormat="1" ht="15.5">
      <c r="A22" s="312" t="s">
        <v>407</v>
      </c>
      <c r="B22" s="312"/>
      <c r="C22" s="312"/>
      <c r="D22" s="312"/>
      <c r="E22" s="312"/>
      <c r="F22" s="312"/>
    </row>
    <row r="23" spans="1:7" s="307" customFormat="1" ht="15.5">
      <c r="A23" s="312" t="s">
        <v>408</v>
      </c>
      <c r="B23" s="312"/>
      <c r="C23" s="312"/>
      <c r="D23" s="312"/>
      <c r="E23" s="312"/>
      <c r="F23" s="305"/>
    </row>
    <row r="24" spans="1:7" s="307" customFormat="1" ht="15.5">
      <c r="A24" s="312" t="s">
        <v>409</v>
      </c>
      <c r="B24" s="312"/>
      <c r="C24" s="312"/>
      <c r="D24" s="312"/>
      <c r="E24" s="312"/>
      <c r="F24" s="305"/>
    </row>
    <row r="25" spans="1:7" s="307" customFormat="1" ht="15.5">
      <c r="A25" s="312" t="s">
        <v>341</v>
      </c>
      <c r="B25" s="312"/>
      <c r="C25" s="312"/>
      <c r="D25" s="312"/>
      <c r="E25" s="312"/>
      <c r="F25" s="305"/>
    </row>
    <row r="26" spans="1:7" s="307" customFormat="1" ht="16" thickBot="1">
      <c r="A26" s="306"/>
      <c r="B26" s="306"/>
      <c r="C26" s="306"/>
      <c r="D26" s="306"/>
      <c r="E26" s="306"/>
      <c r="F26" s="306"/>
    </row>
    <row r="27" spans="1:7" s="307" customFormat="1" ht="16" thickBot="1">
      <c r="A27" s="324" t="s">
        <v>123</v>
      </c>
      <c r="B27" s="325"/>
      <c r="C27" s="305"/>
      <c r="D27" s="326"/>
      <c r="E27" s="326"/>
      <c r="F27" s="306"/>
    </row>
    <row r="28" spans="1:7" s="307" customFormat="1" ht="15.5">
      <c r="A28" s="327" t="s">
        <v>389</v>
      </c>
      <c r="B28" s="312"/>
      <c r="C28" s="312"/>
      <c r="D28" s="326"/>
      <c r="E28" s="326"/>
      <c r="F28" s="306"/>
    </row>
    <row r="29" spans="1:7" s="307" customFormat="1" ht="15.5">
      <c r="A29" s="307" t="s">
        <v>390</v>
      </c>
      <c r="B29" s="312"/>
      <c r="C29" s="305"/>
      <c r="D29" s="326"/>
      <c r="E29" s="326"/>
      <c r="F29" s="306"/>
    </row>
    <row r="30" spans="1:7" s="307" customFormat="1" ht="16" thickBot="1">
      <c r="A30" s="306"/>
      <c r="B30" s="306"/>
      <c r="C30" s="306"/>
      <c r="D30" s="306"/>
      <c r="E30" s="306"/>
      <c r="F30" s="306"/>
    </row>
    <row r="31" spans="1:7" s="307" customFormat="1" ht="16" thickBot="1">
      <c r="A31" s="324" t="s">
        <v>342</v>
      </c>
      <c r="B31" s="328"/>
      <c r="C31" s="305"/>
      <c r="D31" s="326"/>
      <c r="E31" s="326"/>
      <c r="F31" s="326"/>
      <c r="G31" s="312"/>
    </row>
    <row r="32" spans="1:7" s="307" customFormat="1" ht="15.5">
      <c r="A32" s="312" t="s">
        <v>343</v>
      </c>
      <c r="B32" s="312"/>
      <c r="C32" s="312"/>
      <c r="D32" s="326"/>
      <c r="E32" s="326"/>
      <c r="F32" s="326"/>
      <c r="G32" s="312"/>
    </row>
    <row r="33" spans="1:9" s="307" customFormat="1" ht="15.5">
      <c r="A33" s="312" t="s">
        <v>345</v>
      </c>
      <c r="B33" s="312"/>
      <c r="C33" s="305"/>
      <c r="D33" s="326"/>
      <c r="E33" s="326"/>
      <c r="F33" s="326"/>
      <c r="G33" s="312"/>
    </row>
    <row r="34" spans="1:9" s="307" customFormat="1" ht="15.5">
      <c r="A34" s="329" t="s">
        <v>344</v>
      </c>
      <c r="B34" s="312"/>
      <c r="C34" s="305"/>
      <c r="D34" s="326"/>
      <c r="E34" s="326"/>
      <c r="F34" s="326"/>
      <c r="G34" s="312"/>
    </row>
    <row r="35" spans="1:9" s="307" customFormat="1" ht="16" thickBot="1">
      <c r="A35" s="306"/>
      <c r="B35" s="306"/>
      <c r="C35" s="306"/>
      <c r="D35" s="306"/>
      <c r="E35" s="306"/>
      <c r="F35" s="306"/>
    </row>
    <row r="36" spans="1:9" s="307" customFormat="1" ht="16" thickBot="1">
      <c r="A36" s="324" t="s">
        <v>349</v>
      </c>
      <c r="B36" s="324"/>
      <c r="C36" s="330"/>
      <c r="D36" s="328"/>
      <c r="E36" s="305"/>
      <c r="F36" s="305"/>
      <c r="G36" s="312"/>
    </row>
    <row r="37" spans="1:9" s="307" customFormat="1" ht="15.5">
      <c r="A37" s="312" t="s">
        <v>410</v>
      </c>
      <c r="B37" s="312"/>
      <c r="C37" s="312"/>
      <c r="D37" s="312"/>
      <c r="E37" s="305"/>
      <c r="F37" s="305"/>
      <c r="G37" s="312"/>
      <c r="H37" s="308" t="s">
        <v>100</v>
      </c>
    </row>
    <row r="38" spans="1:9" s="307" customFormat="1" ht="15.5">
      <c r="A38" s="312" t="s">
        <v>304</v>
      </c>
      <c r="B38" s="312"/>
      <c r="C38" s="312"/>
      <c r="D38" s="312"/>
      <c r="E38" s="312"/>
      <c r="F38" s="312"/>
      <c r="G38" s="312"/>
      <c r="H38" s="331">
        <v>1</v>
      </c>
      <c r="I38" s="332" t="s">
        <v>132</v>
      </c>
    </row>
    <row r="39" spans="1:9" s="307" customFormat="1" ht="15.5">
      <c r="A39" s="312" t="s">
        <v>299</v>
      </c>
      <c r="B39" s="312"/>
      <c r="C39" s="312"/>
      <c r="D39" s="312"/>
      <c r="E39" s="305"/>
      <c r="F39" s="305"/>
      <c r="G39" s="312"/>
      <c r="H39" s="333">
        <v>2</v>
      </c>
      <c r="I39" s="334" t="s">
        <v>133</v>
      </c>
    </row>
    <row r="40" spans="1:9" s="307" customFormat="1" ht="15.5">
      <c r="A40" s="312" t="s">
        <v>411</v>
      </c>
      <c r="B40" s="312"/>
      <c r="C40" s="312"/>
      <c r="D40" s="312"/>
      <c r="E40" s="312"/>
      <c r="F40" s="305"/>
      <c r="G40" s="312"/>
      <c r="H40" s="335">
        <v>3</v>
      </c>
      <c r="I40" s="334" t="s">
        <v>134</v>
      </c>
    </row>
    <row r="41" spans="1:9" s="307" customFormat="1" ht="15.5">
      <c r="A41" s="312" t="s">
        <v>300</v>
      </c>
      <c r="B41" s="312"/>
      <c r="C41" s="312"/>
      <c r="D41" s="312"/>
      <c r="E41" s="305"/>
      <c r="F41" s="305"/>
      <c r="G41" s="312"/>
      <c r="H41" s="336">
        <v>4</v>
      </c>
      <c r="I41" s="334" t="s">
        <v>276</v>
      </c>
    </row>
    <row r="42" spans="1:9" s="307" customFormat="1" ht="15.5">
      <c r="A42" s="312" t="s">
        <v>412</v>
      </c>
      <c r="B42" s="312"/>
      <c r="C42" s="312"/>
      <c r="D42" s="305"/>
      <c r="E42" s="326"/>
      <c r="F42" s="326"/>
      <c r="G42" s="312"/>
      <c r="H42" s="337">
        <v>5</v>
      </c>
      <c r="I42" s="338" t="s">
        <v>277</v>
      </c>
    </row>
    <row r="43" spans="1:9" s="307" customFormat="1" ht="15.5">
      <c r="A43" s="312" t="s">
        <v>347</v>
      </c>
      <c r="B43" s="312"/>
      <c r="C43" s="312"/>
      <c r="D43" s="312"/>
      <c r="E43" s="326"/>
      <c r="F43" s="326"/>
      <c r="G43" s="312"/>
    </row>
    <row r="44" spans="1:9" s="307" customFormat="1" ht="15.5">
      <c r="A44" s="312" t="s">
        <v>348</v>
      </c>
      <c r="B44" s="312"/>
      <c r="C44" s="312"/>
      <c r="D44" s="312"/>
      <c r="E44" s="326"/>
      <c r="F44" s="326"/>
      <c r="G44" s="312"/>
      <c r="H44" s="308" t="s">
        <v>298</v>
      </c>
    </row>
    <row r="45" spans="1:9" s="307" customFormat="1" ht="15.5">
      <c r="A45" s="312" t="s">
        <v>413</v>
      </c>
      <c r="B45" s="312"/>
      <c r="C45" s="312"/>
      <c r="D45" s="305"/>
      <c r="E45" s="326"/>
      <c r="F45" s="326"/>
      <c r="G45" s="312"/>
      <c r="H45" s="331">
        <v>1</v>
      </c>
      <c r="I45" s="332" t="s">
        <v>282</v>
      </c>
    </row>
    <row r="46" spans="1:9" s="307" customFormat="1" ht="15.5">
      <c r="A46" s="312" t="s">
        <v>301</v>
      </c>
      <c r="B46" s="312"/>
      <c r="C46" s="305"/>
      <c r="D46" s="305"/>
      <c r="E46" s="326"/>
      <c r="F46" s="326"/>
      <c r="G46" s="312"/>
      <c r="H46" s="333">
        <v>2</v>
      </c>
      <c r="I46" s="334" t="s">
        <v>280</v>
      </c>
    </row>
    <row r="47" spans="1:9" s="307" customFormat="1" ht="15.5">
      <c r="A47" s="312" t="s">
        <v>414</v>
      </c>
      <c r="B47" s="312"/>
      <c r="C47" s="305"/>
      <c r="D47" s="305"/>
      <c r="E47" s="326"/>
      <c r="F47" s="326"/>
      <c r="G47" s="312"/>
      <c r="H47" s="335">
        <v>3</v>
      </c>
      <c r="I47" s="334" t="s">
        <v>279</v>
      </c>
    </row>
    <row r="48" spans="1:9" s="307" customFormat="1" ht="15.5">
      <c r="A48" s="312" t="s">
        <v>124</v>
      </c>
      <c r="B48" s="312"/>
      <c r="C48" s="305"/>
      <c r="D48" s="305"/>
      <c r="E48" s="326"/>
      <c r="F48" s="326"/>
      <c r="G48" s="312"/>
      <c r="H48" s="336">
        <v>4</v>
      </c>
      <c r="I48" s="334" t="s">
        <v>278</v>
      </c>
    </row>
    <row r="49" spans="1:9" s="307" customFormat="1" ht="15.5">
      <c r="A49" s="306"/>
      <c r="B49" s="306"/>
      <c r="C49" s="306"/>
      <c r="D49" s="306"/>
      <c r="E49" s="306"/>
      <c r="F49" s="306"/>
      <c r="H49" s="337">
        <v>5</v>
      </c>
      <c r="I49" s="338" t="s">
        <v>281</v>
      </c>
    </row>
    <row r="50" spans="1:9" s="307" customFormat="1" ht="15.5">
      <c r="A50" s="312" t="s">
        <v>125</v>
      </c>
      <c r="B50" s="312"/>
      <c r="C50" s="312"/>
      <c r="D50" s="326"/>
      <c r="E50" s="326"/>
      <c r="F50" s="326"/>
      <c r="G50" s="312"/>
    </row>
    <row r="51" spans="1:9" s="307" customFormat="1" ht="15.5">
      <c r="A51" s="312" t="s">
        <v>274</v>
      </c>
      <c r="B51" s="312"/>
      <c r="C51" s="312"/>
      <c r="D51" s="326"/>
      <c r="E51" s="326"/>
      <c r="F51" s="326"/>
      <c r="G51" s="312"/>
      <c r="H51" s="308" t="s">
        <v>129</v>
      </c>
    </row>
    <row r="52" spans="1:9" s="307" customFormat="1" ht="15.5">
      <c r="A52" s="312" t="s">
        <v>302</v>
      </c>
      <c r="B52" s="312"/>
      <c r="C52" s="312"/>
      <c r="D52" s="326"/>
      <c r="E52" s="326"/>
      <c r="F52" s="326"/>
      <c r="G52" s="312"/>
      <c r="H52" s="331" t="s">
        <v>104</v>
      </c>
      <c r="I52" s="339" t="s">
        <v>290</v>
      </c>
    </row>
    <row r="53" spans="1:9" s="307" customFormat="1" ht="15.5">
      <c r="A53" s="312" t="s">
        <v>415</v>
      </c>
      <c r="B53" s="312"/>
      <c r="C53" s="312"/>
      <c r="D53" s="326"/>
      <c r="E53" s="326"/>
      <c r="F53" s="326"/>
      <c r="G53" s="312"/>
      <c r="H53" s="333" t="s">
        <v>105</v>
      </c>
      <c r="I53" s="340" t="s">
        <v>283</v>
      </c>
    </row>
    <row r="54" spans="1:9" s="307" customFormat="1" ht="15.5">
      <c r="A54" s="306"/>
      <c r="B54" s="306"/>
      <c r="C54" s="306"/>
      <c r="D54" s="306"/>
      <c r="E54" s="306"/>
      <c r="F54" s="306"/>
      <c r="H54" s="335" t="s">
        <v>106</v>
      </c>
      <c r="I54" s="340" t="s">
        <v>130</v>
      </c>
    </row>
    <row r="55" spans="1:9" s="307" customFormat="1" ht="15.5">
      <c r="A55" s="312" t="s">
        <v>126</v>
      </c>
      <c r="B55" s="312"/>
      <c r="C55" s="312"/>
      <c r="D55" s="326"/>
      <c r="E55" s="326"/>
      <c r="F55" s="326"/>
      <c r="G55" s="312"/>
      <c r="H55" s="336" t="s">
        <v>117</v>
      </c>
      <c r="I55" s="340" t="s">
        <v>284</v>
      </c>
    </row>
    <row r="56" spans="1:9" s="307" customFormat="1" ht="15.5">
      <c r="A56" s="312" t="s">
        <v>275</v>
      </c>
      <c r="B56" s="312"/>
      <c r="C56" s="312"/>
      <c r="D56" s="326"/>
      <c r="E56" s="326"/>
      <c r="F56" s="326"/>
      <c r="G56" s="312"/>
      <c r="H56" s="337" t="s">
        <v>107</v>
      </c>
      <c r="I56" s="341" t="s">
        <v>131</v>
      </c>
    </row>
    <row r="57" spans="1:9" s="307" customFormat="1" ht="15.5">
      <c r="A57" s="312" t="s">
        <v>416</v>
      </c>
      <c r="B57" s="305"/>
      <c r="C57" s="305"/>
      <c r="D57" s="326"/>
      <c r="E57" s="326"/>
      <c r="F57" s="326"/>
      <c r="G57" s="312"/>
    </row>
    <row r="58" spans="1:9" s="307" customFormat="1" ht="15.5">
      <c r="A58" s="312" t="s">
        <v>303</v>
      </c>
      <c r="B58" s="312"/>
      <c r="C58" s="305"/>
      <c r="D58" s="326"/>
      <c r="E58" s="326"/>
      <c r="F58" s="326"/>
      <c r="G58" s="312"/>
      <c r="H58" s="308" t="s">
        <v>391</v>
      </c>
    </row>
    <row r="59" spans="1:9" s="307" customFormat="1" ht="15.5">
      <c r="A59" s="312" t="s">
        <v>424</v>
      </c>
      <c r="B59" s="312"/>
      <c r="C59" s="312"/>
      <c r="D59" s="326"/>
      <c r="E59" s="326"/>
      <c r="F59" s="326"/>
      <c r="G59" s="312"/>
      <c r="H59" s="331">
        <v>1</v>
      </c>
      <c r="I59" s="339" t="s">
        <v>392</v>
      </c>
    </row>
    <row r="60" spans="1:9" s="307" customFormat="1" ht="15.5">
      <c r="A60" s="312" t="s">
        <v>127</v>
      </c>
      <c r="B60" s="305"/>
      <c r="C60" s="305"/>
      <c r="D60" s="326"/>
      <c r="E60" s="326"/>
      <c r="F60" s="326"/>
      <c r="G60" s="312"/>
      <c r="H60" s="333">
        <v>2</v>
      </c>
      <c r="I60" s="340" t="s">
        <v>393</v>
      </c>
    </row>
    <row r="61" spans="1:9" s="307" customFormat="1" ht="15.5">
      <c r="A61" s="306"/>
      <c r="B61" s="306"/>
      <c r="C61" s="306"/>
      <c r="D61" s="306"/>
      <c r="E61" s="306"/>
      <c r="F61" s="306"/>
      <c r="H61" s="335">
        <v>3</v>
      </c>
      <c r="I61" s="340" t="s">
        <v>394</v>
      </c>
    </row>
    <row r="62" spans="1:9" s="307" customFormat="1" ht="15.5">
      <c r="A62" s="312" t="s">
        <v>417</v>
      </c>
      <c r="B62" s="312"/>
      <c r="C62" s="312"/>
      <c r="D62" s="326"/>
      <c r="E62" s="326"/>
      <c r="F62" s="326"/>
      <c r="G62" s="312"/>
      <c r="H62" s="336">
        <v>4</v>
      </c>
      <c r="I62" s="340" t="s">
        <v>395</v>
      </c>
    </row>
    <row r="63" spans="1:9" s="307" customFormat="1" ht="15.5">
      <c r="A63" s="312" t="s">
        <v>128</v>
      </c>
      <c r="B63" s="312"/>
      <c r="C63" s="305"/>
      <c r="D63" s="326"/>
      <c r="E63" s="326"/>
      <c r="F63" s="326"/>
      <c r="G63" s="312"/>
      <c r="H63" s="337">
        <v>5</v>
      </c>
      <c r="I63" s="341" t="s">
        <v>396</v>
      </c>
    </row>
    <row r="64" spans="1:9" s="307" customFormat="1" ht="15.5">
      <c r="A64" s="312" t="s">
        <v>418</v>
      </c>
      <c r="B64" s="312"/>
      <c r="C64" s="305"/>
      <c r="D64" s="326"/>
      <c r="E64" s="346"/>
      <c r="F64" s="326"/>
      <c r="G64" s="312"/>
    </row>
    <row r="65" spans="1:6" s="307" customFormat="1" ht="16" thickBot="1">
      <c r="A65" s="342"/>
      <c r="B65" s="306"/>
      <c r="C65" s="306"/>
      <c r="D65" s="306"/>
      <c r="E65" s="306"/>
      <c r="F65" s="306"/>
    </row>
    <row r="66" spans="1:6" s="307" customFormat="1" ht="16" thickBot="1">
      <c r="A66" s="343" t="s">
        <v>346</v>
      </c>
      <c r="B66" s="344"/>
      <c r="C66" s="306"/>
      <c r="D66" s="306"/>
      <c r="E66" s="306"/>
      <c r="F66" s="306"/>
    </row>
    <row r="67" spans="1:6" s="307" customFormat="1" ht="15.5">
      <c r="A67" s="306" t="s">
        <v>419</v>
      </c>
      <c r="B67" s="306"/>
      <c r="C67" s="306"/>
      <c r="D67" s="306"/>
      <c r="E67" s="306"/>
      <c r="F67" s="306"/>
    </row>
    <row r="68" spans="1:6" s="307" customFormat="1" ht="15.5">
      <c r="A68" s="306" t="s">
        <v>351</v>
      </c>
      <c r="B68" s="306"/>
      <c r="C68" s="306"/>
      <c r="D68" s="306"/>
      <c r="E68" s="306"/>
      <c r="F68" s="306"/>
    </row>
    <row r="69" spans="1:6" s="307" customFormat="1" ht="15.5">
      <c r="A69" s="306" t="s">
        <v>352</v>
      </c>
      <c r="B69" s="306"/>
      <c r="C69" s="306"/>
      <c r="D69" s="306"/>
      <c r="E69" s="306"/>
      <c r="F69" s="306"/>
    </row>
    <row r="70" spans="1:6" s="307" customFormat="1" ht="15.5">
      <c r="A70" s="306" t="s">
        <v>353</v>
      </c>
      <c r="B70" s="306"/>
      <c r="C70" s="306"/>
      <c r="D70" s="306"/>
      <c r="E70" s="306"/>
      <c r="F70" s="306"/>
    </row>
    <row r="71" spans="1:6" s="307" customFormat="1" ht="15.5">
      <c r="A71" s="306" t="s">
        <v>420</v>
      </c>
      <c r="B71" s="306"/>
      <c r="C71" s="306"/>
      <c r="D71" s="306"/>
      <c r="E71" s="306"/>
      <c r="F71" s="306"/>
    </row>
    <row r="72" spans="1:6" s="307" customFormat="1" ht="15.5">
      <c r="A72" s="306" t="s">
        <v>421</v>
      </c>
      <c r="B72" s="306"/>
      <c r="C72" s="306"/>
      <c r="D72" s="306"/>
      <c r="E72" s="306"/>
      <c r="F72" s="306"/>
    </row>
    <row r="73" spans="1:6" s="307" customFormat="1" ht="15.5">
      <c r="A73" s="306" t="s">
        <v>350</v>
      </c>
      <c r="B73" s="306"/>
      <c r="C73" s="306"/>
      <c r="D73" s="306"/>
      <c r="E73" s="306"/>
      <c r="F73" s="306"/>
    </row>
    <row r="74" spans="1:6" s="307" customFormat="1" ht="15.5">
      <c r="A74" s="306" t="s">
        <v>422</v>
      </c>
      <c r="B74" s="306"/>
      <c r="C74" s="306"/>
      <c r="D74" s="306"/>
      <c r="E74" s="306"/>
      <c r="F74" s="306"/>
    </row>
    <row r="75" spans="1:6" s="307" customFormat="1" ht="15.5">
      <c r="A75" s="306" t="s">
        <v>423</v>
      </c>
      <c r="B75" s="306"/>
      <c r="C75" s="306"/>
      <c r="D75" s="345"/>
      <c r="E75" s="306"/>
      <c r="F75" s="306"/>
    </row>
  </sheetData>
  <sheetProtection algorithmName="SHA-512" hashValue="5wMWcOTxofQgyHoOaSzs/C9lTkp9EuGAJtvV+o3wr/yKjAAMH/pmpTQDUbAklTEGbIwTnAHa0VjHEDfbAj4W2A==" saltValue="ybtJavlY+TnhKb5aAgKHhA==" spinCount="100000" sheet="1" objects="1" scenarios="1"/>
  <mergeCells count="1">
    <mergeCell ref="K5:L5"/>
  </mergeCells>
  <pageMargins left="0.70866141732283472" right="0.70866141732283472" top="0.74803149606299213" bottom="0.74803149606299213" header="0.31496062992125984" footer="0.31496062992125984"/>
  <pageSetup paperSize="9" scale="44" orientation="landscape" r:id="rId1"/>
  <headerFooter>
    <oddFooter>&amp;L&amp;F /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tabSelected="1" view="pageBreakPreview" zoomScaleNormal="100" zoomScaleSheetLayoutView="100" workbookViewId="0"/>
  </sheetViews>
  <sheetFormatPr defaultColWidth="7.81640625" defaultRowHeight="14.5"/>
  <cols>
    <col min="1" max="1" width="5.81640625" style="4" bestFit="1" customWidth="1"/>
    <col min="2" max="2" width="80.7265625" style="75" customWidth="1"/>
    <col min="3" max="3" width="5.7265625" style="9" customWidth="1"/>
    <col min="4" max="4" width="7.453125" style="6" customWidth="1"/>
    <col min="5" max="5" width="5.81640625" style="4" bestFit="1" customWidth="1"/>
    <col min="6" max="6" width="80.7265625" style="75" hidden="1" customWidth="1"/>
    <col min="7" max="7" width="80.7265625" style="75" customWidth="1"/>
  </cols>
  <sheetData>
    <row r="1" spans="1:7" ht="19" thickBot="1">
      <c r="A1" s="10">
        <v>1</v>
      </c>
      <c r="B1" s="91" t="s">
        <v>135</v>
      </c>
      <c r="C1" s="85"/>
      <c r="D1" s="82"/>
      <c r="E1" s="10"/>
      <c r="F1" s="165" t="s">
        <v>272</v>
      </c>
      <c r="G1" s="166" t="s">
        <v>271</v>
      </c>
    </row>
    <row r="2" spans="1:7" ht="26.5" thickBot="1">
      <c r="A2" s="23" t="s">
        <v>0</v>
      </c>
      <c r="B2" s="74" t="s">
        <v>305</v>
      </c>
      <c r="C2" s="8" t="s">
        <v>136</v>
      </c>
      <c r="D2" s="7" t="s">
        <v>137</v>
      </c>
      <c r="E2" s="23" t="s">
        <v>0</v>
      </c>
      <c r="F2" s="74" t="str">
        <f>B2</f>
        <v xml:space="preserve">Identité catholique : l’organisation s’identifie elle-même comme étant une organisation caritative catholique suivant la doctrine sociale de l’Eglise et le droit canonique. </v>
      </c>
      <c r="G2" s="74" t="str">
        <f>F2</f>
        <v xml:space="preserve">Identité catholique : l’organisation s’identifie elle-même comme étant une organisation caritative catholique suivant la doctrine sociale de l’Eglise et le droit canonique. </v>
      </c>
    </row>
    <row r="3" spans="1:7" ht="26.5" thickBot="1">
      <c r="A3" s="2" t="s">
        <v>1</v>
      </c>
      <c r="B3" s="92" t="s">
        <v>138</v>
      </c>
      <c r="C3" s="87"/>
      <c r="D3" s="88"/>
      <c r="E3" s="2" t="s">
        <v>1</v>
      </c>
      <c r="F3" s="153"/>
      <c r="G3" s="153"/>
    </row>
    <row r="4" spans="1:7" ht="26.5" thickBot="1">
      <c r="A4" s="2" t="s">
        <v>2</v>
      </c>
      <c r="B4" s="90" t="s">
        <v>139</v>
      </c>
      <c r="C4" s="87"/>
      <c r="D4" s="88"/>
      <c r="E4" s="2" t="s">
        <v>2</v>
      </c>
      <c r="F4" s="154"/>
      <c r="G4" s="154"/>
    </row>
    <row r="5" spans="1:7" ht="26.5" thickBot="1">
      <c r="A5" s="1" t="s">
        <v>3</v>
      </c>
      <c r="B5" s="73" t="s">
        <v>306</v>
      </c>
      <c r="C5" s="8" t="s">
        <v>136</v>
      </c>
      <c r="D5" s="7" t="s">
        <v>137</v>
      </c>
      <c r="E5" s="1" t="s">
        <v>3</v>
      </c>
      <c r="F5" s="74" t="str">
        <f>B5</f>
        <v>Lois du pays : l’organisation agit conformément aux lois et aux exigences juridiques applicables dans le pays où elle est inscrite.</v>
      </c>
      <c r="G5" s="74" t="str">
        <f>F5</f>
        <v>Lois du pays : l’organisation agit conformément aux lois et aux exigences juridiques applicables dans le pays où elle est inscrite.</v>
      </c>
    </row>
    <row r="6" spans="1:7" ht="26.5" thickBot="1">
      <c r="A6" s="2" t="s">
        <v>4</v>
      </c>
      <c r="B6" s="92" t="s">
        <v>307</v>
      </c>
      <c r="C6" s="87"/>
      <c r="D6" s="88"/>
      <c r="E6" s="2" t="s">
        <v>4</v>
      </c>
      <c r="F6" s="153"/>
      <c r="G6" s="153"/>
    </row>
    <row r="7" spans="1:7" ht="26.5" thickBot="1">
      <c r="A7" s="2" t="s">
        <v>5</v>
      </c>
      <c r="B7" s="90" t="s">
        <v>140</v>
      </c>
      <c r="C7" s="87"/>
      <c r="D7" s="88"/>
      <c r="E7" s="2" t="s">
        <v>5</v>
      </c>
      <c r="F7" s="154"/>
      <c r="G7" s="154"/>
    </row>
    <row r="8" spans="1:7" ht="26.5" thickBot="1">
      <c r="A8" s="1" t="s">
        <v>6</v>
      </c>
      <c r="B8" s="73" t="s">
        <v>141</v>
      </c>
      <c r="C8" s="8" t="s">
        <v>136</v>
      </c>
      <c r="D8" s="7" t="s">
        <v>137</v>
      </c>
      <c r="E8" s="1" t="s">
        <v>6</v>
      </c>
      <c r="F8" s="74" t="str">
        <f>B8</f>
        <v>Déontologie et conduite du personnel : l’organisation adhère au Code de déontologie et au Code de conduite du personnel de Caritas Internationalis.</v>
      </c>
      <c r="G8" s="74" t="str">
        <f>F8</f>
        <v>Déontologie et conduite du personnel : l’organisation adhère au Code de déontologie et au Code de conduite du personnel de Caritas Internationalis.</v>
      </c>
    </row>
    <row r="9" spans="1:7" ht="26.5" thickBot="1">
      <c r="A9" s="2" t="s">
        <v>7</v>
      </c>
      <c r="B9" s="131" t="s">
        <v>142</v>
      </c>
      <c r="C9" s="87"/>
      <c r="D9" s="88"/>
      <c r="E9" s="2" t="s">
        <v>7</v>
      </c>
      <c r="F9" s="155"/>
      <c r="G9" s="155"/>
    </row>
    <row r="10" spans="1:7" ht="26.5" thickBot="1">
      <c r="A10" s="2" t="s">
        <v>8</v>
      </c>
      <c r="B10" s="130" t="s">
        <v>308</v>
      </c>
      <c r="C10" s="87"/>
      <c r="D10" s="88"/>
      <c r="E10" s="2" t="s">
        <v>8</v>
      </c>
      <c r="F10" s="156"/>
      <c r="G10" s="156"/>
    </row>
    <row r="11" spans="1:7" ht="15" thickBot="1">
      <c r="A11" s="2" t="s">
        <v>96</v>
      </c>
      <c r="B11" s="130" t="s">
        <v>143</v>
      </c>
      <c r="C11" s="87"/>
      <c r="D11" s="88"/>
      <c r="E11" s="2" t="s">
        <v>96</v>
      </c>
      <c r="F11" s="156"/>
      <c r="G11" s="156"/>
    </row>
    <row r="12" spans="1:7" ht="26.5" thickBot="1">
      <c r="A12" s="1" t="s">
        <v>9</v>
      </c>
      <c r="B12" s="73" t="s">
        <v>144</v>
      </c>
      <c r="C12" s="8" t="s">
        <v>136</v>
      </c>
      <c r="D12" s="7" t="s">
        <v>137</v>
      </c>
      <c r="E12" s="1" t="s">
        <v>9</v>
      </c>
      <c r="F12" s="74" t="str">
        <f>B12</f>
        <v>Ethique humanitaire : l’organisation est tenue de respecter les normes et les principes humanitaires internationaux.</v>
      </c>
      <c r="G12" s="74" t="str">
        <f>F12</f>
        <v>Ethique humanitaire : l’organisation est tenue de respecter les normes et les principes humanitaires internationaux.</v>
      </c>
    </row>
    <row r="13" spans="1:7" ht="15" thickBot="1">
      <c r="A13" s="2" t="s">
        <v>10</v>
      </c>
      <c r="B13" s="131" t="s">
        <v>145</v>
      </c>
      <c r="C13" s="87"/>
      <c r="D13" s="88"/>
      <c r="E13" s="2" t="s">
        <v>10</v>
      </c>
      <c r="F13" s="155"/>
      <c r="G13" s="155"/>
    </row>
    <row r="14" spans="1:7" ht="26.5" thickBot="1">
      <c r="A14" s="23" t="s">
        <v>11</v>
      </c>
      <c r="B14" s="74" t="s">
        <v>309</v>
      </c>
      <c r="C14" s="8" t="s">
        <v>136</v>
      </c>
      <c r="D14" s="83" t="s">
        <v>137</v>
      </c>
      <c r="E14" s="23" t="s">
        <v>11</v>
      </c>
      <c r="F14" s="74" t="str">
        <f>B14</f>
        <v>Ethique environnementale : l’organisation garantit que les ressources naturelles sont utilisées judicieusement, le gaspillage réduit au maximum et les projets respectueux de l’environnement.</v>
      </c>
      <c r="G14" s="74" t="str">
        <f>F14</f>
        <v>Ethique environnementale : l’organisation garantit que les ressources naturelles sont utilisées judicieusement, le gaspillage réduit au maximum et les projets respectueux de l’environnement.</v>
      </c>
    </row>
    <row r="15" spans="1:7" ht="39.5" thickBot="1">
      <c r="A15" s="2" t="s">
        <v>12</v>
      </c>
      <c r="B15" s="131" t="s">
        <v>310</v>
      </c>
      <c r="C15" s="87"/>
      <c r="D15" s="88"/>
      <c r="E15" s="2" t="s">
        <v>12</v>
      </c>
      <c r="F15" s="155"/>
      <c r="G15" s="155"/>
    </row>
    <row r="16" spans="1:7" ht="15" thickBot="1">
      <c r="A16" s="1" t="s">
        <v>13</v>
      </c>
      <c r="B16" s="73" t="s">
        <v>146</v>
      </c>
      <c r="C16" s="8" t="s">
        <v>136</v>
      </c>
      <c r="D16" s="7" t="s">
        <v>137</v>
      </c>
      <c r="E16" s="1" t="s">
        <v>13</v>
      </c>
      <c r="F16" s="74" t="str">
        <f>B16</f>
        <v xml:space="preserve">Principes de partenariat : l’organisation respecte les principes de partenariat de CI. </v>
      </c>
      <c r="G16" s="74" t="str">
        <f>F16</f>
        <v xml:space="preserve">Principes de partenariat : l’organisation respecte les principes de partenariat de CI. </v>
      </c>
    </row>
    <row r="17" spans="1:7" ht="15" thickBot="1">
      <c r="A17" s="2" t="s">
        <v>14</v>
      </c>
      <c r="B17" s="92" t="s">
        <v>147</v>
      </c>
      <c r="C17" s="87"/>
      <c r="D17" s="88"/>
      <c r="E17" s="2" t="s">
        <v>14</v>
      </c>
      <c r="F17" s="153"/>
      <c r="G17" s="153"/>
    </row>
    <row r="18" spans="1:7" ht="26.5" thickBot="1">
      <c r="A18" s="2" t="s">
        <v>15</v>
      </c>
      <c r="B18" s="90" t="s">
        <v>148</v>
      </c>
      <c r="C18" s="87"/>
      <c r="D18" s="88"/>
      <c r="E18" s="2" t="s">
        <v>15</v>
      </c>
      <c r="F18" s="154"/>
      <c r="G18" s="154"/>
    </row>
    <row r="19" spans="1:7" ht="26.5" thickBot="1">
      <c r="A19" s="1" t="s">
        <v>16</v>
      </c>
      <c r="B19" s="73" t="s">
        <v>383</v>
      </c>
      <c r="C19" s="8" t="s">
        <v>136</v>
      </c>
      <c r="D19" s="7" t="s">
        <v>137</v>
      </c>
      <c r="E19" s="1" t="s">
        <v>16</v>
      </c>
      <c r="F19" s="74" t="str">
        <f>B19</f>
        <v>Procédure de plaintes : l’organisation dispose d’un mécanisme de traitement des plaintes approprié et sûr, qui est officiellement communiqué et rendu public comme moyen de fournir un feed-back.</v>
      </c>
      <c r="G19" s="74" t="str">
        <f>F19</f>
        <v>Procédure de plaintes : l’organisation dispose d’un mécanisme de traitement des plaintes approprié et sûr, qui est officiellement communiqué et rendu public comme moyen de fournir un feed-back.</v>
      </c>
    </row>
    <row r="20" spans="1:7" ht="26.5" thickBot="1">
      <c r="A20" s="2" t="s">
        <v>17</v>
      </c>
      <c r="B20" s="131" t="s">
        <v>362</v>
      </c>
      <c r="C20" s="87"/>
      <c r="D20" s="88"/>
      <c r="E20" s="2" t="s">
        <v>17</v>
      </c>
      <c r="F20" s="155"/>
      <c r="G20" s="155"/>
    </row>
    <row r="21" spans="1:7" ht="28.5" customHeight="1" thickBot="1">
      <c r="A21" s="2" t="s">
        <v>18</v>
      </c>
      <c r="B21" s="90" t="s">
        <v>363</v>
      </c>
      <c r="C21" s="87"/>
      <c r="D21" s="88"/>
      <c r="E21" s="2" t="s">
        <v>18</v>
      </c>
      <c r="F21" s="154"/>
      <c r="G21" s="154"/>
    </row>
    <row r="22" spans="1:7" ht="26.5" thickBot="1">
      <c r="A22" s="1" t="s">
        <v>19</v>
      </c>
      <c r="B22" s="132" t="s">
        <v>149</v>
      </c>
      <c r="C22" s="8" t="s">
        <v>136</v>
      </c>
      <c r="D22" s="7" t="s">
        <v>137</v>
      </c>
      <c r="E22" s="1" t="s">
        <v>19</v>
      </c>
      <c r="F22" s="74" t="str">
        <f>B22</f>
        <v>Mise en œuvre : l’organisation encourage les organisations Caritas diocésaines à respecter ces Normes de gestion.</v>
      </c>
      <c r="G22" s="74" t="str">
        <f>F22</f>
        <v>Mise en œuvre : l’organisation encourage les organisations Caritas diocésaines à respecter ces Normes de gestion.</v>
      </c>
    </row>
    <row r="23" spans="1:7" ht="26.5" thickBot="1">
      <c r="A23" s="2" t="s">
        <v>20</v>
      </c>
      <c r="B23" s="90" t="s">
        <v>150</v>
      </c>
      <c r="C23" s="87"/>
      <c r="D23" s="88"/>
      <c r="E23" s="2" t="s">
        <v>20</v>
      </c>
      <c r="F23" s="154"/>
      <c r="G23" s="154"/>
    </row>
    <row r="24" spans="1:7" ht="19" thickBot="1">
      <c r="A24" s="10">
        <v>2</v>
      </c>
      <c r="B24" s="91" t="s">
        <v>151</v>
      </c>
      <c r="C24" s="85"/>
      <c r="D24" s="82"/>
      <c r="E24" s="10"/>
      <c r="F24" s="91"/>
      <c r="G24" s="91"/>
    </row>
    <row r="25" spans="1:7" ht="26.5" thickBot="1">
      <c r="A25" s="23" t="s">
        <v>21</v>
      </c>
      <c r="B25" s="74" t="s">
        <v>152</v>
      </c>
      <c r="C25" s="8" t="s">
        <v>136</v>
      </c>
      <c r="D25" s="7" t="s">
        <v>137</v>
      </c>
      <c r="E25" s="23" t="s">
        <v>21</v>
      </c>
      <c r="F25" s="74" t="str">
        <f>B25</f>
        <v>Constitution: l’organisation dispose de documents constitutionnels qui se réfèrent aux valeurs de Caritas.</v>
      </c>
      <c r="G25" s="74" t="str">
        <f>F25</f>
        <v>Constitution: l’organisation dispose de documents constitutionnels qui se réfèrent aux valeurs de Caritas.</v>
      </c>
    </row>
    <row r="26" spans="1:7" ht="15" thickBot="1">
      <c r="A26" s="2" t="s">
        <v>22</v>
      </c>
      <c r="B26" s="92" t="s">
        <v>153</v>
      </c>
      <c r="C26" s="87"/>
      <c r="D26" s="88"/>
      <c r="E26" s="2" t="s">
        <v>22</v>
      </c>
      <c r="F26" s="153"/>
      <c r="G26" s="153"/>
    </row>
    <row r="27" spans="1:7" ht="26.5" thickBot="1">
      <c r="A27" s="23" t="s">
        <v>23</v>
      </c>
      <c r="B27" s="74" t="s">
        <v>154</v>
      </c>
      <c r="C27" s="8" t="s">
        <v>136</v>
      </c>
      <c r="D27" s="7" t="s">
        <v>137</v>
      </c>
      <c r="E27" s="23" t="s">
        <v>23</v>
      </c>
      <c r="F27" s="74" t="str">
        <f>B27</f>
        <v>Structure de la gouvernance : le rôle et les responsabilités des organes de gouvernance sont clairement définis.</v>
      </c>
      <c r="G27" s="74" t="str">
        <f>F27</f>
        <v>Structure de la gouvernance : le rôle et les responsabilités des organes de gouvernance sont clairement définis.</v>
      </c>
    </row>
    <row r="28" spans="1:7" ht="39.5" thickBot="1">
      <c r="A28" s="2" t="s">
        <v>24</v>
      </c>
      <c r="B28" s="92" t="s">
        <v>311</v>
      </c>
      <c r="C28" s="87"/>
      <c r="D28" s="88"/>
      <c r="E28" s="2" t="s">
        <v>24</v>
      </c>
      <c r="F28" s="153"/>
      <c r="G28" s="153"/>
    </row>
    <row r="29" spans="1:7" ht="27.75" customHeight="1" thickBot="1">
      <c r="A29" s="2" t="s">
        <v>25</v>
      </c>
      <c r="B29" s="90" t="s">
        <v>312</v>
      </c>
      <c r="C29" s="87"/>
      <c r="D29" s="88"/>
      <c r="E29" s="2" t="s">
        <v>25</v>
      </c>
      <c r="F29" s="154"/>
      <c r="G29" s="154"/>
    </row>
    <row r="30" spans="1:7" ht="26.5" thickBot="1">
      <c r="A30" s="2" t="s">
        <v>26</v>
      </c>
      <c r="B30" s="90" t="s">
        <v>155</v>
      </c>
      <c r="C30" s="87"/>
      <c r="D30" s="88"/>
      <c r="E30" s="2" t="s">
        <v>26</v>
      </c>
      <c r="F30" s="154"/>
      <c r="G30" s="154"/>
    </row>
    <row r="31" spans="1:7" ht="39.5" thickBot="1">
      <c r="A31" s="1" t="s">
        <v>27</v>
      </c>
      <c r="B31" s="73" t="s">
        <v>313</v>
      </c>
      <c r="C31" s="8" t="s">
        <v>136</v>
      </c>
      <c r="D31" s="7" t="s">
        <v>137</v>
      </c>
      <c r="E31" s="1" t="s">
        <v>27</v>
      </c>
      <c r="F31" s="74" t="str">
        <f>B31</f>
        <v>Direction et gestion d’ensemble : la direction exécutive favorise une mise en œuvre efficace et performante conforme à la vision et la mission de l’organisation, et développe de nouvelles visions et stratégies telles que l’exige l’évolution des circonstances et/ou des opportunités.</v>
      </c>
      <c r="G31" s="74" t="str">
        <f>F31</f>
        <v>Direction et gestion d’ensemble : la direction exécutive favorise une mise en œuvre efficace et performante conforme à la vision et la mission de l’organisation, et développe de nouvelles visions et stratégies telles que l’exige l’évolution des circonstances et/ou des opportunités.</v>
      </c>
    </row>
    <row r="32" spans="1:7" ht="26.5" thickBot="1">
      <c r="A32" s="2" t="s">
        <v>28</v>
      </c>
      <c r="B32" s="92" t="s">
        <v>314</v>
      </c>
      <c r="C32" s="87"/>
      <c r="D32" s="88"/>
      <c r="E32" s="2" t="s">
        <v>28</v>
      </c>
      <c r="F32" s="153"/>
      <c r="G32" s="153"/>
    </row>
    <row r="33" spans="1:7" ht="26.5" thickBot="1">
      <c r="A33" s="2" t="s">
        <v>29</v>
      </c>
      <c r="B33" s="90" t="s">
        <v>156</v>
      </c>
      <c r="C33" s="87"/>
      <c r="D33" s="88"/>
      <c r="E33" s="2" t="s">
        <v>29</v>
      </c>
      <c r="F33" s="154"/>
      <c r="G33" s="154"/>
    </row>
    <row r="34" spans="1:7" ht="26.5" thickBot="1">
      <c r="A34" s="1" t="s">
        <v>30</v>
      </c>
      <c r="B34" s="73" t="s">
        <v>157</v>
      </c>
      <c r="C34" s="8" t="s">
        <v>136</v>
      </c>
      <c r="D34" s="7" t="s">
        <v>137</v>
      </c>
      <c r="E34" s="1" t="s">
        <v>30</v>
      </c>
      <c r="F34" s="74" t="str">
        <f>B34</f>
        <v>Gestion des ressources humaines : l’organisation gère ses ressources humaines comme stipulé dans les règlements et procédures connus de tout le personnel.</v>
      </c>
      <c r="G34" s="74" t="str">
        <f>F34</f>
        <v>Gestion des ressources humaines : l’organisation gère ses ressources humaines comme stipulé dans les règlements et procédures connus de tout le personnel.</v>
      </c>
    </row>
    <row r="35" spans="1:7" ht="15" thickBot="1">
      <c r="A35" s="2" t="s">
        <v>31</v>
      </c>
      <c r="B35" s="92" t="s">
        <v>158</v>
      </c>
      <c r="C35" s="87"/>
      <c r="D35" s="88"/>
      <c r="E35" s="2" t="s">
        <v>31</v>
      </c>
      <c r="F35" s="153"/>
      <c r="G35" s="153"/>
    </row>
    <row r="36" spans="1:7" ht="26.5" thickBot="1">
      <c r="A36" s="2" t="s">
        <v>32</v>
      </c>
      <c r="B36" s="90" t="s">
        <v>159</v>
      </c>
      <c r="C36" s="87"/>
      <c r="D36" s="88"/>
      <c r="E36" s="2" t="s">
        <v>32</v>
      </c>
      <c r="F36" s="154"/>
      <c r="G36" s="154"/>
    </row>
    <row r="37" spans="1:7" ht="26.5" thickBot="1">
      <c r="A37" s="2" t="s">
        <v>33</v>
      </c>
      <c r="B37" s="90" t="s">
        <v>364</v>
      </c>
      <c r="C37" s="87"/>
      <c r="D37" s="88"/>
      <c r="E37" s="2" t="s">
        <v>33</v>
      </c>
      <c r="F37" s="154"/>
      <c r="G37" s="154"/>
    </row>
    <row r="38" spans="1:7" ht="32.25" customHeight="1" thickBot="1">
      <c r="A38" s="72" t="s">
        <v>34</v>
      </c>
      <c r="B38" s="130" t="s">
        <v>365</v>
      </c>
      <c r="C38" s="87"/>
      <c r="D38" s="88"/>
      <c r="E38" s="72" t="s">
        <v>34</v>
      </c>
      <c r="F38" s="156"/>
      <c r="G38" s="156"/>
    </row>
    <row r="39" spans="1:7" ht="26.5" thickBot="1">
      <c r="A39" s="2" t="s">
        <v>35</v>
      </c>
      <c r="B39" s="130" t="s">
        <v>366</v>
      </c>
      <c r="C39" s="87"/>
      <c r="D39" s="88"/>
      <c r="E39" s="2" t="s">
        <v>35</v>
      </c>
      <c r="F39" s="156"/>
      <c r="G39" s="156"/>
    </row>
    <row r="40" spans="1:7" ht="26.5" thickBot="1">
      <c r="A40" s="2" t="s">
        <v>36</v>
      </c>
      <c r="B40" s="90" t="s">
        <v>160</v>
      </c>
      <c r="C40" s="87"/>
      <c r="D40" s="88"/>
      <c r="E40" s="2" t="s">
        <v>36</v>
      </c>
      <c r="F40" s="154"/>
      <c r="G40" s="154"/>
    </row>
    <row r="41" spans="1:7" ht="39.5" thickBot="1">
      <c r="A41" s="2" t="s">
        <v>37</v>
      </c>
      <c r="B41" s="90" t="s">
        <v>315</v>
      </c>
      <c r="C41" s="87"/>
      <c r="D41" s="88"/>
      <c r="E41" s="2" t="s">
        <v>37</v>
      </c>
      <c r="F41" s="154"/>
      <c r="G41" s="154"/>
    </row>
    <row r="42" spans="1:7" ht="26.5" thickBot="1">
      <c r="A42" s="2" t="s">
        <v>38</v>
      </c>
      <c r="B42" s="90" t="s">
        <v>161</v>
      </c>
      <c r="C42" s="87"/>
      <c r="D42" s="88"/>
      <c r="E42" s="2" t="s">
        <v>38</v>
      </c>
      <c r="F42" s="154"/>
      <c r="G42" s="154"/>
    </row>
    <row r="43" spans="1:7" ht="26.5" thickBot="1">
      <c r="A43" s="2" t="s">
        <v>98</v>
      </c>
      <c r="B43" s="90" t="s">
        <v>162</v>
      </c>
      <c r="C43" s="87"/>
      <c r="D43" s="88"/>
      <c r="E43" s="2" t="s">
        <v>98</v>
      </c>
      <c r="F43" s="154"/>
      <c r="G43" s="154"/>
    </row>
    <row r="44" spans="1:7" ht="26.5" thickBot="1">
      <c r="A44" s="2" t="s">
        <v>97</v>
      </c>
      <c r="B44" s="130" t="s">
        <v>163</v>
      </c>
      <c r="C44" s="87"/>
      <c r="D44" s="88"/>
      <c r="E44" s="2" t="s">
        <v>97</v>
      </c>
      <c r="F44" s="156"/>
      <c r="G44" s="156"/>
    </row>
    <row r="45" spans="1:7" ht="26.5" thickBot="1">
      <c r="A45" s="1" t="s">
        <v>39</v>
      </c>
      <c r="B45" s="73" t="s">
        <v>164</v>
      </c>
      <c r="C45" s="8" t="s">
        <v>136</v>
      </c>
      <c r="D45" s="7" t="s">
        <v>137</v>
      </c>
      <c r="E45" s="1" t="s">
        <v>39</v>
      </c>
      <c r="F45" s="74" t="str">
        <f>B45</f>
        <v>Plan stratégique : l’organisation dispose d’un plan stratégique à jour, complet, réaliste et clair qui réunit sa vision, sa mission et ses objectifs spécifiques.</v>
      </c>
      <c r="G45" s="74" t="str">
        <f>F45</f>
        <v>Plan stratégique : l’organisation dispose d’un plan stratégique à jour, complet, réaliste et clair qui réunit sa vision, sa mission et ses objectifs spécifiques.</v>
      </c>
    </row>
    <row r="46" spans="1:7" ht="26.5" thickBot="1">
      <c r="A46" s="2" t="s">
        <v>40</v>
      </c>
      <c r="B46" s="92" t="s">
        <v>316</v>
      </c>
      <c r="C46" s="87"/>
      <c r="D46" s="88"/>
      <c r="E46" s="2" t="s">
        <v>40</v>
      </c>
      <c r="F46" s="153"/>
      <c r="G46" s="153"/>
    </row>
    <row r="47" spans="1:7" ht="26.5" thickBot="1">
      <c r="A47" s="1" t="s">
        <v>41</v>
      </c>
      <c r="B47" s="73" t="s">
        <v>285</v>
      </c>
      <c r="C47" s="8" t="s">
        <v>136</v>
      </c>
      <c r="D47" s="7" t="s">
        <v>137</v>
      </c>
      <c r="E47" s="1" t="s">
        <v>41</v>
      </c>
      <c r="F47" s="74" t="str">
        <f>B47</f>
        <v>Stratégie de collecte de fonds : l’organisation dispose d’un plan de collecte de fonds régulièrement mis à jour pour la mobilisation de ressources nationales et internationales.</v>
      </c>
      <c r="G47" s="74" t="str">
        <f>F47</f>
        <v>Stratégie de collecte de fonds : l’organisation dispose d’un plan de collecte de fonds régulièrement mis à jour pour la mobilisation de ressources nationales et internationales.</v>
      </c>
    </row>
    <row r="48" spans="1:7" ht="39.5" thickBot="1">
      <c r="A48" s="2" t="s">
        <v>42</v>
      </c>
      <c r="B48" s="92" t="s">
        <v>317</v>
      </c>
      <c r="C48" s="87"/>
      <c r="D48" s="88"/>
      <c r="E48" s="2" t="s">
        <v>42</v>
      </c>
      <c r="F48" s="153"/>
      <c r="G48" s="153"/>
    </row>
    <row r="49" spans="1:7" ht="39.5" thickBot="1">
      <c r="A49" s="1" t="s">
        <v>43</v>
      </c>
      <c r="B49" s="73" t="s">
        <v>318</v>
      </c>
      <c r="C49" s="8" t="s">
        <v>136</v>
      </c>
      <c r="D49" s="7" t="s">
        <v>137</v>
      </c>
      <c r="E49" s="1" t="s">
        <v>43</v>
      </c>
      <c r="F49" s="74" t="str">
        <f>B49</f>
        <v>Gestion des risques : l’organisation évalue attentivement et régulièrement les risques internes et externes qui pourraient l’empêcher d’accomplir ses objectifs. Des mesures sont mises en place pour réduire ces risques.</v>
      </c>
      <c r="G49" s="74" t="str">
        <f>F49</f>
        <v>Gestion des risques : l’organisation évalue attentivement et régulièrement les risques internes et externes qui pourraient l’empêcher d’accomplir ses objectifs. Des mesures sont mises en place pour réduire ces risques.</v>
      </c>
    </row>
    <row r="50" spans="1:7" ht="39.5" thickBot="1">
      <c r="A50" s="2" t="s">
        <v>44</v>
      </c>
      <c r="B50" s="131" t="s">
        <v>367</v>
      </c>
      <c r="C50" s="87"/>
      <c r="D50" s="88"/>
      <c r="E50" s="2" t="s">
        <v>44</v>
      </c>
      <c r="F50" s="155"/>
      <c r="G50" s="155"/>
    </row>
    <row r="51" spans="1:7" ht="26.5" thickBot="1">
      <c r="A51" s="72" t="s">
        <v>45</v>
      </c>
      <c r="B51" s="90" t="s">
        <v>319</v>
      </c>
      <c r="C51" s="87"/>
      <c r="D51" s="88"/>
      <c r="E51" s="72" t="s">
        <v>45</v>
      </c>
      <c r="F51" s="154"/>
      <c r="G51" s="154"/>
    </row>
    <row r="52" spans="1:7" ht="26.5" thickBot="1">
      <c r="A52" s="1" t="s">
        <v>46</v>
      </c>
      <c r="B52" s="73" t="s">
        <v>165</v>
      </c>
      <c r="C52" s="8" t="s">
        <v>136</v>
      </c>
      <c r="D52" s="7" t="s">
        <v>137</v>
      </c>
      <c r="E52" s="1" t="s">
        <v>46</v>
      </c>
      <c r="F52" s="74" t="str">
        <f>B52</f>
        <v>Apprentissage organisationnel : l’organisation encourage une culture dans laquelle le partage d’expériences façonne l’évolution de l’organisation.</v>
      </c>
      <c r="G52" s="74" t="str">
        <f>F52</f>
        <v>Apprentissage organisationnel : l’organisation encourage une culture dans laquelle le partage d’expériences façonne l’évolution de l’organisation.</v>
      </c>
    </row>
    <row r="53" spans="1:7" ht="26.5" thickBot="1">
      <c r="A53" s="2" t="s">
        <v>47</v>
      </c>
      <c r="B53" s="131" t="s">
        <v>320</v>
      </c>
      <c r="C53" s="87"/>
      <c r="D53" s="88"/>
      <c r="E53" s="2" t="s">
        <v>47</v>
      </c>
      <c r="F53" s="155"/>
      <c r="G53" s="155"/>
    </row>
    <row r="54" spans="1:7" ht="39.5" thickBot="1">
      <c r="A54" s="2" t="s">
        <v>48</v>
      </c>
      <c r="B54" s="90" t="s">
        <v>321</v>
      </c>
      <c r="C54" s="87"/>
      <c r="D54" s="88"/>
      <c r="E54" s="2" t="s">
        <v>48</v>
      </c>
      <c r="F54" s="154"/>
      <c r="G54" s="154"/>
    </row>
    <row r="55" spans="1:7" ht="19" thickBot="1">
      <c r="A55" s="10">
        <v>3</v>
      </c>
      <c r="B55" s="91" t="s">
        <v>166</v>
      </c>
      <c r="C55" s="85"/>
      <c r="D55" s="82"/>
      <c r="E55" s="10"/>
      <c r="F55" s="91"/>
      <c r="G55" s="91"/>
    </row>
    <row r="56" spans="1:7" ht="39.5" thickBot="1">
      <c r="A56" s="184">
        <v>3.1</v>
      </c>
      <c r="B56" s="73" t="s">
        <v>167</v>
      </c>
      <c r="C56" s="8" t="s">
        <v>136</v>
      </c>
      <c r="D56" s="7" t="s">
        <v>137</v>
      </c>
      <c r="E56" s="184">
        <v>3.1</v>
      </c>
      <c r="F56" s="74" t="str">
        <f>B56</f>
        <v>Gestion des projets : l’organisation veille à ce que tous les projets correspondent à sa vision et à sa mission et soient menés conformément aux besoins, aux vulnérabilités et aux capacités des communautés locales.</v>
      </c>
      <c r="G56" s="74" t="str">
        <f>F56</f>
        <v>Gestion des projets : l’organisation veille à ce que tous les projets correspondent à sa vision et à sa mission et soient menés conformément aux besoins, aux vulnérabilités et aux capacités des communautés locales.</v>
      </c>
    </row>
    <row r="57" spans="1:7" ht="26.5" thickBot="1">
      <c r="A57" s="2" t="s">
        <v>50</v>
      </c>
      <c r="B57" s="92" t="s">
        <v>168</v>
      </c>
      <c r="C57" s="87"/>
      <c r="D57" s="88"/>
      <c r="E57" s="2" t="s">
        <v>50</v>
      </c>
      <c r="F57" s="153"/>
      <c r="G57" s="153"/>
    </row>
    <row r="58" spans="1:7" ht="39.5" thickBot="1">
      <c r="A58" s="2" t="s">
        <v>51</v>
      </c>
      <c r="B58" s="90" t="s">
        <v>384</v>
      </c>
      <c r="C58" s="87"/>
      <c r="D58" s="88"/>
      <c r="E58" s="2" t="s">
        <v>51</v>
      </c>
      <c r="F58" s="154"/>
      <c r="G58" s="154"/>
    </row>
    <row r="59" spans="1:7" ht="52.5" thickBot="1">
      <c r="A59" s="2" t="s">
        <v>52</v>
      </c>
      <c r="B59" s="90" t="s">
        <v>322</v>
      </c>
      <c r="C59" s="87"/>
      <c r="D59" s="88"/>
      <c r="E59" s="2" t="s">
        <v>52</v>
      </c>
      <c r="F59" s="154"/>
      <c r="G59" s="154"/>
    </row>
    <row r="60" spans="1:7" ht="39.5" thickBot="1">
      <c r="A60" s="2" t="s">
        <v>53</v>
      </c>
      <c r="B60" s="90" t="s">
        <v>169</v>
      </c>
      <c r="C60" s="87"/>
      <c r="D60" s="88"/>
      <c r="E60" s="2" t="s">
        <v>53</v>
      </c>
      <c r="F60" s="154"/>
      <c r="G60" s="154"/>
    </row>
    <row r="61" spans="1:7" ht="26.5" thickBot="1">
      <c r="A61" s="2" t="s">
        <v>108</v>
      </c>
      <c r="B61" s="90" t="s">
        <v>170</v>
      </c>
      <c r="C61" s="87"/>
      <c r="D61" s="88"/>
      <c r="E61" s="2" t="s">
        <v>108</v>
      </c>
      <c r="F61" s="154"/>
      <c r="G61" s="154"/>
    </row>
    <row r="62" spans="1:7" s="228" customFormat="1" ht="26.5" thickBot="1">
      <c r="A62" s="2" t="s">
        <v>358</v>
      </c>
      <c r="B62" s="297" t="s">
        <v>368</v>
      </c>
      <c r="C62" s="87"/>
      <c r="D62" s="88"/>
      <c r="E62" s="2" t="s">
        <v>358</v>
      </c>
      <c r="F62" s="298"/>
      <c r="G62" s="298"/>
    </row>
    <row r="63" spans="1:7" ht="26.5" thickBot="1">
      <c r="A63" s="185">
        <v>3.2</v>
      </c>
      <c r="B63" s="74" t="s">
        <v>171</v>
      </c>
      <c r="C63" s="8" t="s">
        <v>136</v>
      </c>
      <c r="D63" s="7" t="s">
        <v>137</v>
      </c>
      <c r="E63" s="185">
        <v>3.2</v>
      </c>
      <c r="F63" s="74" t="str">
        <f>B63</f>
        <v>Qualité des projets : l’organisation veille à ce que tous les projets soient réalisés conformément aux normes techniques applicables.</v>
      </c>
      <c r="G63" s="74" t="str">
        <f>F63</f>
        <v>Qualité des projets : l’organisation veille à ce que tous les projets soient réalisés conformément aux normes techniques applicables.</v>
      </c>
    </row>
    <row r="64" spans="1:7" ht="39.5" thickBot="1">
      <c r="A64" s="2" t="s">
        <v>55</v>
      </c>
      <c r="B64" s="90" t="s">
        <v>172</v>
      </c>
      <c r="C64" s="87"/>
      <c r="D64" s="88"/>
      <c r="E64" s="2" t="s">
        <v>55</v>
      </c>
      <c r="F64" s="154"/>
      <c r="G64" s="154"/>
    </row>
    <row r="65" spans="1:7" ht="26.5" thickBot="1">
      <c r="A65" s="2" t="s">
        <v>56</v>
      </c>
      <c r="B65" s="130" t="s">
        <v>173</v>
      </c>
      <c r="C65" s="87"/>
      <c r="D65" s="88"/>
      <c r="E65" s="2" t="s">
        <v>56</v>
      </c>
      <c r="F65" s="156"/>
      <c r="G65" s="156"/>
    </row>
    <row r="66" spans="1:7" ht="26.5" thickBot="1">
      <c r="A66" s="2" t="s">
        <v>57</v>
      </c>
      <c r="B66" s="90" t="s">
        <v>286</v>
      </c>
      <c r="C66" s="87"/>
      <c r="D66" s="88"/>
      <c r="E66" s="2" t="s">
        <v>57</v>
      </c>
      <c r="F66" s="154"/>
      <c r="G66" s="154"/>
    </row>
    <row r="67" spans="1:7" ht="39.5" thickBot="1">
      <c r="A67" s="2" t="s">
        <v>58</v>
      </c>
      <c r="B67" s="90" t="s">
        <v>323</v>
      </c>
      <c r="C67" s="87"/>
      <c r="D67" s="88"/>
      <c r="E67" s="2" t="s">
        <v>58</v>
      </c>
      <c r="F67" s="154"/>
      <c r="G67" s="154"/>
    </row>
    <row r="68" spans="1:7" ht="26.5" thickBot="1">
      <c r="A68" s="2" t="s">
        <v>59</v>
      </c>
      <c r="B68" s="90" t="s">
        <v>174</v>
      </c>
      <c r="C68" s="87"/>
      <c r="D68" s="88"/>
      <c r="E68" s="2" t="s">
        <v>59</v>
      </c>
      <c r="F68" s="154"/>
      <c r="G68" s="154"/>
    </row>
    <row r="69" spans="1:7" ht="39.5" thickBot="1">
      <c r="A69" s="184">
        <v>3.3</v>
      </c>
      <c r="B69" s="73" t="s">
        <v>324</v>
      </c>
      <c r="C69" s="8" t="s">
        <v>136</v>
      </c>
      <c r="D69" s="7" t="s">
        <v>137</v>
      </c>
      <c r="E69" s="184">
        <v>3.3</v>
      </c>
      <c r="F69" s="74" t="str">
        <f>B69</f>
        <v>Planification financière : l’organisation a traduit ses objectifs spécifiques en plans pluriannuels élaborés afin d’atteindre ces objectifs. Dans ce cadre, les budgets annuels sont approuvés avant le début de leurs périodes respectives de mise en œuvre.</v>
      </c>
      <c r="G69" s="74" t="str">
        <f>F69</f>
        <v>Planification financière : l’organisation a traduit ses objectifs spécifiques en plans pluriannuels élaborés afin d’atteindre ces objectifs. Dans ce cadre, les budgets annuels sont approuvés avant le début de leurs périodes respectives de mise en œuvre.</v>
      </c>
    </row>
    <row r="70" spans="1:7" ht="15" thickBot="1">
      <c r="A70" s="2" t="s">
        <v>61</v>
      </c>
      <c r="B70" s="92" t="s">
        <v>175</v>
      </c>
      <c r="C70" s="87"/>
      <c r="D70" s="88"/>
      <c r="E70" s="2" t="s">
        <v>61</v>
      </c>
      <c r="F70" s="153"/>
      <c r="G70" s="153"/>
    </row>
    <row r="71" spans="1:7" ht="26.5" thickBot="1">
      <c r="A71" s="184">
        <v>3.4</v>
      </c>
      <c r="B71" s="73" t="s">
        <v>325</v>
      </c>
      <c r="C71" s="8" t="s">
        <v>136</v>
      </c>
      <c r="D71" s="7" t="s">
        <v>137</v>
      </c>
      <c r="E71" s="184">
        <v>3.4</v>
      </c>
      <c r="F71" s="74" t="str">
        <f>B71</f>
        <v>Gestion financière : l’organisation exerce un rôle d’administrateur dans la gestion de ses ressources financières tout en veillant soigneusement à la fiabilité de ses informations financières.</v>
      </c>
      <c r="G71" s="74" t="str">
        <f>F71</f>
        <v>Gestion financière : l’organisation exerce un rôle d’administrateur dans la gestion de ses ressources financières tout en veillant soigneusement à la fiabilité de ses informations financières.</v>
      </c>
    </row>
    <row r="72" spans="1:7" ht="26.5" thickBot="1">
      <c r="A72" s="2" t="s">
        <v>63</v>
      </c>
      <c r="B72" s="92" t="s">
        <v>176</v>
      </c>
      <c r="C72" s="87"/>
      <c r="D72" s="88"/>
      <c r="E72" s="2" t="s">
        <v>63</v>
      </c>
      <c r="F72" s="153"/>
      <c r="G72" s="153"/>
    </row>
    <row r="73" spans="1:7" ht="26.5" thickBot="1">
      <c r="A73" s="2" t="s">
        <v>64</v>
      </c>
      <c r="B73" s="90" t="s">
        <v>177</v>
      </c>
      <c r="C73" s="87"/>
      <c r="D73" s="88"/>
      <c r="E73" s="2" t="s">
        <v>64</v>
      </c>
      <c r="F73" s="154"/>
      <c r="G73" s="154"/>
    </row>
    <row r="74" spans="1:7" ht="26.5" thickBot="1">
      <c r="A74" s="2" t="s">
        <v>109</v>
      </c>
      <c r="B74" s="130" t="s">
        <v>178</v>
      </c>
      <c r="C74" s="87"/>
      <c r="D74" s="88"/>
      <c r="E74" s="2" t="s">
        <v>109</v>
      </c>
      <c r="F74" s="156"/>
      <c r="G74" s="156"/>
    </row>
    <row r="75" spans="1:7" ht="52.5" thickBot="1">
      <c r="A75" s="2" t="s">
        <v>110</v>
      </c>
      <c r="B75" s="90" t="s">
        <v>326</v>
      </c>
      <c r="C75" s="87"/>
      <c r="D75" s="88"/>
      <c r="E75" s="2" t="s">
        <v>110</v>
      </c>
      <c r="F75" s="154"/>
      <c r="G75" s="154"/>
    </row>
    <row r="76" spans="1:7" ht="65.5" thickBot="1">
      <c r="A76" s="2" t="s">
        <v>111</v>
      </c>
      <c r="B76" s="92" t="s">
        <v>179</v>
      </c>
      <c r="C76" s="87"/>
      <c r="D76" s="88"/>
      <c r="E76" s="2" t="s">
        <v>111</v>
      </c>
      <c r="F76" s="153"/>
      <c r="G76" s="153"/>
    </row>
    <row r="77" spans="1:7" ht="52.5" thickBot="1">
      <c r="A77" s="2" t="s">
        <v>112</v>
      </c>
      <c r="B77" s="90" t="s">
        <v>327</v>
      </c>
      <c r="C77" s="87"/>
      <c r="D77" s="88"/>
      <c r="E77" s="2" t="s">
        <v>112</v>
      </c>
      <c r="F77" s="154"/>
      <c r="G77" s="154"/>
    </row>
    <row r="78" spans="1:7" ht="26.5" thickBot="1">
      <c r="A78" s="1" t="s">
        <v>65</v>
      </c>
      <c r="B78" s="73" t="s">
        <v>328</v>
      </c>
      <c r="C78" s="8" t="s">
        <v>136</v>
      </c>
      <c r="D78" s="7" t="s">
        <v>137</v>
      </c>
      <c r="E78" s="1" t="s">
        <v>65</v>
      </c>
      <c r="F78" s="74" t="str">
        <f>B78</f>
        <v>Politique d’approvisionnement : l’organisation a et applique une politique d’approvisionnement qui suit les procédures approuvées et la supervision des processus d’appels d’offres et d’achats.</v>
      </c>
      <c r="G78" s="74" t="str">
        <f>F78</f>
        <v>Politique d’approvisionnement : l’organisation a et applique une politique d’approvisionnement qui suit les procédures approuvées et la supervision des processus d’appels d’offres et d’achats.</v>
      </c>
    </row>
    <row r="79" spans="1:7" ht="26.5" thickBot="1">
      <c r="A79" s="2" t="s">
        <v>66</v>
      </c>
      <c r="B79" s="131" t="s">
        <v>329</v>
      </c>
      <c r="C79" s="87"/>
      <c r="D79" s="88"/>
      <c r="E79" s="2" t="s">
        <v>66</v>
      </c>
      <c r="F79" s="155"/>
      <c r="G79" s="155"/>
    </row>
    <row r="80" spans="1:7" ht="39.5" thickBot="1">
      <c r="A80" s="1" t="s">
        <v>67</v>
      </c>
      <c r="B80" s="73" t="s">
        <v>201</v>
      </c>
      <c r="C80" s="8" t="s">
        <v>136</v>
      </c>
      <c r="D80" s="7" t="s">
        <v>137</v>
      </c>
      <c r="E80" s="1" t="s">
        <v>67</v>
      </c>
      <c r="F80" s="74" t="str">
        <f>B80</f>
        <v>Gestion des actifs : l’organisation fait preuve de bonne gestion des ressources en assurant des procédures appropriées pour garantir l’existence, l’entretien et la sécurité de tous les biens immobilisés, tels que bâtiments, flotte de véhicules et équipement informatique.</v>
      </c>
      <c r="G80" s="74" t="str">
        <f>F80</f>
        <v>Gestion des actifs : l’organisation fait preuve de bonne gestion des ressources en assurant des procédures appropriées pour garantir l’existence, l’entretien et la sécurité de tous les biens immobilisés, tels que bâtiments, flotte de véhicules et équipement informatique.</v>
      </c>
    </row>
    <row r="81" spans="1:7" ht="26.5" thickBot="1">
      <c r="A81" s="2" t="s">
        <v>68</v>
      </c>
      <c r="B81" s="92" t="s">
        <v>180</v>
      </c>
      <c r="C81" s="87"/>
      <c r="D81" s="88"/>
      <c r="E81" s="2" t="s">
        <v>68</v>
      </c>
      <c r="F81" s="153"/>
      <c r="G81" s="153"/>
    </row>
    <row r="82" spans="1:7" ht="26.5" thickBot="1">
      <c r="A82" s="2" t="s">
        <v>69</v>
      </c>
      <c r="B82" s="90" t="s">
        <v>181</v>
      </c>
      <c r="C82" s="87"/>
      <c r="D82" s="88"/>
      <c r="E82" s="2" t="s">
        <v>69</v>
      </c>
      <c r="F82" s="154"/>
      <c r="G82" s="154"/>
    </row>
    <row r="83" spans="1:7" ht="26.5" thickBot="1">
      <c r="A83" s="2" t="s">
        <v>70</v>
      </c>
      <c r="B83" s="90" t="s">
        <v>182</v>
      </c>
      <c r="C83" s="87"/>
      <c r="D83" s="88"/>
      <c r="E83" s="2" t="s">
        <v>70</v>
      </c>
      <c r="F83" s="154"/>
      <c r="G83" s="154"/>
    </row>
    <row r="84" spans="1:7" ht="26.5" thickBot="1">
      <c r="A84" s="1" t="s">
        <v>71</v>
      </c>
      <c r="B84" s="73" t="s">
        <v>183</v>
      </c>
      <c r="C84" s="8" t="s">
        <v>136</v>
      </c>
      <c r="D84" s="7" t="s">
        <v>137</v>
      </c>
      <c r="E84" s="1" t="s">
        <v>71</v>
      </c>
      <c r="F84" s="74" t="str">
        <f>B84</f>
        <v>Gestion des fonds : l’organisation gère ses fonds non affectés et affectés conformément à leurs objectifs.</v>
      </c>
      <c r="G84" s="74" t="str">
        <f>F84</f>
        <v>Gestion des fonds : l’organisation gère ses fonds non affectés et affectés conformément à leurs objectifs.</v>
      </c>
    </row>
    <row r="85" spans="1:7" ht="39.5" thickBot="1">
      <c r="A85" s="2" t="s">
        <v>72</v>
      </c>
      <c r="B85" s="92" t="s">
        <v>184</v>
      </c>
      <c r="C85" s="87"/>
      <c r="D85" s="88"/>
      <c r="E85" s="2" t="s">
        <v>72</v>
      </c>
      <c r="F85" s="153"/>
      <c r="G85" s="153"/>
    </row>
    <row r="86" spans="1:7" ht="26.5" thickBot="1">
      <c r="A86" s="2" t="s">
        <v>73</v>
      </c>
      <c r="B86" s="90" t="s">
        <v>185</v>
      </c>
      <c r="C86" s="87"/>
      <c r="D86" s="88"/>
      <c r="E86" s="2" t="s">
        <v>73</v>
      </c>
      <c r="F86" s="154"/>
      <c r="G86" s="154"/>
    </row>
    <row r="87" spans="1:7" ht="26.5" thickBot="1">
      <c r="A87" s="23" t="s">
        <v>74</v>
      </c>
      <c r="B87" s="74" t="s">
        <v>186</v>
      </c>
      <c r="C87" s="8" t="s">
        <v>136</v>
      </c>
      <c r="D87" s="7" t="s">
        <v>137</v>
      </c>
      <c r="E87" s="23" t="s">
        <v>74</v>
      </c>
      <c r="F87" s="74" t="str">
        <f>B87</f>
        <v>Audit : les comptes annuels de l’organisation sont soumis à un audit externe et l’organisation procède à des audits internes indépendants.</v>
      </c>
      <c r="G87" s="74" t="str">
        <f>F87</f>
        <v>Audit : les comptes annuels de l’organisation sont soumis à un audit externe et l’organisation procède à des audits internes indépendants.</v>
      </c>
    </row>
    <row r="88" spans="1:7" ht="39.5" thickBot="1">
      <c r="A88" s="2" t="s">
        <v>75</v>
      </c>
      <c r="B88" s="92" t="s">
        <v>187</v>
      </c>
      <c r="C88" s="87"/>
      <c r="D88" s="88"/>
      <c r="E88" s="2" t="s">
        <v>75</v>
      </c>
      <c r="F88" s="153"/>
      <c r="G88" s="153"/>
    </row>
    <row r="89" spans="1:7" ht="39.5" thickBot="1">
      <c r="A89" s="2" t="s">
        <v>76</v>
      </c>
      <c r="B89" s="90" t="s">
        <v>188</v>
      </c>
      <c r="C89" s="87"/>
      <c r="D89" s="88"/>
      <c r="E89" s="2" t="s">
        <v>76</v>
      </c>
      <c r="F89" s="154"/>
      <c r="G89" s="154"/>
    </row>
    <row r="90" spans="1:7" ht="26.5" thickBot="1">
      <c r="A90" s="2" t="s">
        <v>77</v>
      </c>
      <c r="B90" s="90" t="s">
        <v>189</v>
      </c>
      <c r="C90" s="87"/>
      <c r="D90" s="88"/>
      <c r="E90" s="2" t="s">
        <v>77</v>
      </c>
      <c r="F90" s="154"/>
      <c r="G90" s="154"/>
    </row>
    <row r="91" spans="1:7" s="14" customFormat="1" ht="19" thickBot="1">
      <c r="A91" s="10">
        <v>4</v>
      </c>
      <c r="B91" s="91" t="s">
        <v>287</v>
      </c>
      <c r="C91" s="86"/>
      <c r="D91" s="84"/>
      <c r="E91" s="10"/>
      <c r="F91" s="91"/>
      <c r="G91" s="91"/>
    </row>
    <row r="92" spans="1:7" ht="39.5" thickBot="1">
      <c r="A92" s="184">
        <v>4.0999999999999996</v>
      </c>
      <c r="B92" s="73" t="s">
        <v>385</v>
      </c>
      <c r="C92" s="8" t="s">
        <v>136</v>
      </c>
      <c r="D92" s="7" t="s">
        <v>137</v>
      </c>
      <c r="E92" s="184">
        <v>4.0999999999999996</v>
      </c>
      <c r="F92" s="74" t="str">
        <f>B92</f>
        <v>Politique et systèmes de sauvegarde : l’organisation adhère à la Politique de Caritas Internationalis de sauvegarde des enfants et des adultes vulnérables et dispose d'un système clair et transparent pour prévenir, traiter et répondre aux préoccupations en matière de sauvegarde.</v>
      </c>
      <c r="G92" s="74" t="str">
        <f>F92</f>
        <v>Politique et systèmes de sauvegarde : l’organisation adhère à la Politique de Caritas Internationalis de sauvegarde des enfants et des adultes vulnérables et dispose d'un système clair et transparent pour prévenir, traiter et répondre aux préoccupations en matière de sauvegarde.</v>
      </c>
    </row>
    <row r="93" spans="1:7" ht="26.5" thickBot="1">
      <c r="A93" s="2" t="s">
        <v>79</v>
      </c>
      <c r="B93" s="92" t="s">
        <v>369</v>
      </c>
      <c r="C93" s="87"/>
      <c r="D93" s="88"/>
      <c r="E93" s="2" t="s">
        <v>79</v>
      </c>
      <c r="F93" s="153"/>
      <c r="G93" s="153"/>
    </row>
    <row r="94" spans="1:7" s="228" customFormat="1" ht="39.5" thickBot="1">
      <c r="A94" s="2" t="s">
        <v>359</v>
      </c>
      <c r="B94" s="299" t="s">
        <v>370</v>
      </c>
      <c r="C94" s="87"/>
      <c r="D94" s="88"/>
      <c r="E94" s="2" t="s">
        <v>359</v>
      </c>
      <c r="F94" s="300"/>
      <c r="G94" s="300"/>
    </row>
    <row r="95" spans="1:7" s="228" customFormat="1" ht="26.5" thickBot="1">
      <c r="A95" s="2" t="s">
        <v>360</v>
      </c>
      <c r="B95" s="299" t="s">
        <v>371</v>
      </c>
      <c r="C95" s="87"/>
      <c r="D95" s="88"/>
      <c r="E95" s="2" t="s">
        <v>360</v>
      </c>
      <c r="F95" s="300"/>
      <c r="G95" s="300"/>
    </row>
    <row r="96" spans="1:7" s="228" customFormat="1" ht="39.5" thickBot="1">
      <c r="A96" s="2" t="s">
        <v>361</v>
      </c>
      <c r="B96" s="299" t="s">
        <v>426</v>
      </c>
      <c r="C96" s="87"/>
      <c r="D96" s="88"/>
      <c r="E96" s="2" t="s">
        <v>361</v>
      </c>
      <c r="F96" s="300"/>
      <c r="G96" s="300"/>
    </row>
    <row r="97" spans="1:7" ht="26.5" thickBot="1">
      <c r="A97" s="185">
        <v>4.2</v>
      </c>
      <c r="B97" s="74" t="s">
        <v>386</v>
      </c>
      <c r="C97" s="8" t="s">
        <v>136</v>
      </c>
      <c r="D97" s="7" t="s">
        <v>137</v>
      </c>
      <c r="E97" s="184">
        <v>4.2</v>
      </c>
      <c r="F97" s="74" t="str">
        <f>B97</f>
        <v xml:space="preserve">Transparence et reddition de comptes : il existe des mécanismes transparents et systématiques pour garantir la responsabilité de l'organisation vis-à-vis des communautés qu'elle sert. </v>
      </c>
      <c r="G97" s="74" t="str">
        <f>F97</f>
        <v xml:space="preserve">Transparence et reddition de comptes : il existe des mécanismes transparents et systématiques pour garantir la responsabilité de l'organisation vis-à-vis des communautés qu'elle sert. </v>
      </c>
    </row>
    <row r="98" spans="1:7" ht="52.5" thickBot="1">
      <c r="A98" s="2" t="s">
        <v>81</v>
      </c>
      <c r="B98" s="92" t="s">
        <v>190</v>
      </c>
      <c r="C98" s="87"/>
      <c r="D98" s="88"/>
      <c r="E98" s="2" t="s">
        <v>81</v>
      </c>
      <c r="F98" s="153"/>
      <c r="G98" s="153"/>
    </row>
    <row r="99" spans="1:7" ht="39.5" thickBot="1">
      <c r="A99" s="2" t="s">
        <v>115</v>
      </c>
      <c r="B99" s="90" t="s">
        <v>372</v>
      </c>
      <c r="C99" s="87"/>
      <c r="D99" s="88"/>
      <c r="E99" s="2" t="s">
        <v>115</v>
      </c>
      <c r="F99" s="154"/>
      <c r="G99" s="154"/>
    </row>
    <row r="100" spans="1:7" ht="26.5" thickBot="1">
      <c r="A100" s="1" t="s">
        <v>82</v>
      </c>
      <c r="B100" s="73" t="s">
        <v>191</v>
      </c>
      <c r="C100" s="8" t="s">
        <v>136</v>
      </c>
      <c r="D100" s="7" t="s">
        <v>137</v>
      </c>
      <c r="E100" s="1" t="s">
        <v>82</v>
      </c>
      <c r="F100" s="74" t="str">
        <f>B100</f>
        <v>Plaidoyer : l’organisation mène un travail de plaidoyer national et international dans les limites établies par l’autorité ecclésiale compétente.</v>
      </c>
      <c r="G100" s="74" t="str">
        <f>F100</f>
        <v>Plaidoyer : l’organisation mène un travail de plaidoyer national et international dans les limites établies par l’autorité ecclésiale compétente.</v>
      </c>
    </row>
    <row r="101" spans="1:7" ht="65.5" thickBot="1">
      <c r="A101" s="2" t="s">
        <v>83</v>
      </c>
      <c r="B101" s="92" t="s">
        <v>288</v>
      </c>
      <c r="C101" s="87"/>
      <c r="D101" s="88"/>
      <c r="E101" s="2" t="s">
        <v>83</v>
      </c>
      <c r="F101" s="153"/>
      <c r="G101" s="153"/>
    </row>
    <row r="102" spans="1:7" ht="26.5" thickBot="1">
      <c r="A102" s="2" t="s">
        <v>84</v>
      </c>
      <c r="B102" s="90" t="s">
        <v>192</v>
      </c>
      <c r="C102" s="87"/>
      <c r="D102" s="88"/>
      <c r="E102" s="2" t="s">
        <v>84</v>
      </c>
      <c r="F102" s="154"/>
      <c r="G102" s="154"/>
    </row>
    <row r="103" spans="1:7" ht="15" thickBot="1">
      <c r="A103" s="1" t="s">
        <v>85</v>
      </c>
      <c r="B103" s="73" t="s">
        <v>193</v>
      </c>
      <c r="C103" s="8" t="s">
        <v>136</v>
      </c>
      <c r="D103" s="7" t="s">
        <v>137</v>
      </c>
      <c r="E103" s="1" t="s">
        <v>85</v>
      </c>
      <c r="F103" s="74" t="str">
        <f>B103</f>
        <v>Interaction avec la circonscription : implication des bases et des communautés paroissiales.</v>
      </c>
      <c r="G103" s="74" t="str">
        <f>F103</f>
        <v>Interaction avec la circonscription : implication des bases et des communautés paroissiales.</v>
      </c>
    </row>
    <row r="104" spans="1:7" ht="15" thickBot="1">
      <c r="A104" s="2" t="s">
        <v>86</v>
      </c>
      <c r="B104" s="92" t="s">
        <v>194</v>
      </c>
      <c r="C104" s="87"/>
      <c r="D104" s="88"/>
      <c r="E104" s="2" t="s">
        <v>86</v>
      </c>
      <c r="F104" s="153"/>
      <c r="G104" s="153"/>
    </row>
    <row r="105" spans="1:7" ht="29.5" customHeight="1" thickBot="1">
      <c r="A105" s="1" t="s">
        <v>87</v>
      </c>
      <c r="B105" s="73" t="s">
        <v>195</v>
      </c>
      <c r="C105" s="8" t="s">
        <v>136</v>
      </c>
      <c r="D105" s="7" t="s">
        <v>137</v>
      </c>
      <c r="E105" s="1" t="s">
        <v>87</v>
      </c>
      <c r="F105" s="74" t="str">
        <f>B105</f>
        <v>Travail en réseau : l’organisation participe de façon proactive à des réseaux sectoriels et thématiques.</v>
      </c>
      <c r="G105" s="74" t="str">
        <f>F105</f>
        <v>Travail en réseau : l’organisation participe de façon proactive à des réseaux sectoriels et thématiques.</v>
      </c>
    </row>
    <row r="106" spans="1:7" ht="39.5" thickBot="1">
      <c r="A106" s="2" t="s">
        <v>88</v>
      </c>
      <c r="B106" s="92" t="s">
        <v>196</v>
      </c>
      <c r="C106" s="87"/>
      <c r="D106" s="88"/>
      <c r="E106" s="2" t="s">
        <v>88</v>
      </c>
      <c r="F106" s="153"/>
      <c r="G106" s="153"/>
    </row>
    <row r="107" spans="1:7" ht="26.5" thickBot="1">
      <c r="A107" s="23" t="s">
        <v>89</v>
      </c>
      <c r="B107" s="74" t="s">
        <v>289</v>
      </c>
      <c r="C107" s="8" t="s">
        <v>136</v>
      </c>
      <c r="D107" s="7" t="s">
        <v>137</v>
      </c>
      <c r="E107" s="23" t="s">
        <v>89</v>
      </c>
      <c r="F107" s="74" t="str">
        <f>B107</f>
        <v>Partage d’informations : l’organisation communique avec les parties prenantes de manière ordonnée et transparente sur son travail et ses performances.</v>
      </c>
      <c r="G107" s="74" t="str">
        <f>F107</f>
        <v>Partage d’informations : l’organisation communique avec les parties prenantes de manière ordonnée et transparente sur son travail et ses performances.</v>
      </c>
    </row>
    <row r="108" spans="1:7" ht="26.5" thickBot="1">
      <c r="A108" s="2" t="s">
        <v>90</v>
      </c>
      <c r="B108" s="92" t="s">
        <v>197</v>
      </c>
      <c r="C108" s="87"/>
      <c r="D108" s="88"/>
      <c r="E108" s="2" t="s">
        <v>90</v>
      </c>
      <c r="F108" s="153"/>
      <c r="G108" s="153"/>
    </row>
    <row r="109" spans="1:7" ht="39.5" thickBot="1">
      <c r="A109" s="2" t="s">
        <v>116</v>
      </c>
      <c r="B109" s="92" t="s">
        <v>198</v>
      </c>
      <c r="C109" s="87"/>
      <c r="D109" s="88"/>
      <c r="E109" s="2" t="s">
        <v>116</v>
      </c>
      <c r="F109" s="153"/>
      <c r="G109" s="153"/>
    </row>
    <row r="110" spans="1:7" ht="26.5" thickBot="1">
      <c r="A110" s="1" t="s">
        <v>91</v>
      </c>
      <c r="B110" s="73" t="s">
        <v>387</v>
      </c>
      <c r="C110" s="8" t="s">
        <v>136</v>
      </c>
      <c r="D110" s="7" t="s">
        <v>137</v>
      </c>
      <c r="E110" s="1" t="s">
        <v>91</v>
      </c>
      <c r="F110" s="74" t="str">
        <f>B110</f>
        <v>Protection des données : l’organisation se rend responsable de la protection et de la sauvegarde des données.</v>
      </c>
      <c r="G110" s="74" t="str">
        <f>F110</f>
        <v>Protection des données : l’organisation se rend responsable de la protection et de la sauvegarde des données.</v>
      </c>
    </row>
    <row r="111" spans="1:7" ht="39.5" thickBot="1">
      <c r="A111" s="2" t="s">
        <v>92</v>
      </c>
      <c r="B111" s="92" t="s">
        <v>373</v>
      </c>
      <c r="C111" s="87"/>
      <c r="D111" s="88"/>
      <c r="E111" s="2" t="s">
        <v>92</v>
      </c>
      <c r="F111" s="153"/>
      <c r="G111" s="153"/>
    </row>
    <row r="112" spans="1:7" ht="39.5" thickBot="1">
      <c r="A112" s="1" t="s">
        <v>93</v>
      </c>
      <c r="B112" s="132" t="s">
        <v>199</v>
      </c>
      <c r="C112" s="8" t="s">
        <v>136</v>
      </c>
      <c r="D112" s="7" t="s">
        <v>137</v>
      </c>
      <c r="E112" s="1" t="s">
        <v>93</v>
      </c>
      <c r="F112" s="74" t="str">
        <f>B112</f>
        <v>Politique de divulgation de l’information : l’organisation est transparente et met les informations sur ses programmes et ses opérations à la disposition du public conformément à une politique de divulgation de l’information.</v>
      </c>
      <c r="G112" s="74" t="str">
        <f>F112</f>
        <v>Politique de divulgation de l’information : l’organisation est transparente et met les informations sur ses programmes et ses opérations à la disposition du public conformément à une politique de divulgation de l’information.</v>
      </c>
    </row>
    <row r="113" spans="1:7" ht="15" thickBot="1">
      <c r="A113" s="2" t="s">
        <v>94</v>
      </c>
      <c r="B113" s="92" t="s">
        <v>200</v>
      </c>
      <c r="C113" s="87"/>
      <c r="D113" s="88"/>
      <c r="E113" s="2" t="s">
        <v>94</v>
      </c>
      <c r="F113" s="153"/>
      <c r="G113" s="153"/>
    </row>
    <row r="114" spans="1:7">
      <c r="A114" s="26"/>
      <c r="C114"/>
      <c r="E114" s="26"/>
    </row>
    <row r="115" spans="1:7">
      <c r="A115" s="26"/>
      <c r="C115" s="303" t="str">
        <f>IF(SUM(C9,C20,C21,C37,C38,C39,C50,C62,C93,C94,C95,C96,C99,C111)='Norme sur la sauvegarde'!D28," ","Score norme sur la sauvegarde ne correspond pas au formulaire de saisie")</f>
        <v xml:space="preserve"> </v>
      </c>
      <c r="E115" s="26"/>
    </row>
    <row r="116" spans="1:7">
      <c r="A116" s="26"/>
      <c r="E116" s="26"/>
    </row>
    <row r="117" spans="1:7">
      <c r="A117" s="26"/>
      <c r="E117" s="26"/>
    </row>
    <row r="118" spans="1:7">
      <c r="A118" s="26"/>
      <c r="E118" s="26"/>
    </row>
    <row r="119" spans="1:7">
      <c r="A119" s="26"/>
      <c r="E119" s="26"/>
    </row>
    <row r="120" spans="1:7">
      <c r="A120" s="5"/>
      <c r="E120" s="5"/>
    </row>
    <row r="121" spans="1:7">
      <c r="A121" s="5"/>
      <c r="E121" s="5"/>
    </row>
    <row r="122" spans="1:7">
      <c r="A122" s="5"/>
      <c r="E122" s="5"/>
    </row>
    <row r="123" spans="1:7">
      <c r="A123" s="5"/>
      <c r="E123" s="5"/>
    </row>
    <row r="124" spans="1:7">
      <c r="A124" s="5"/>
      <c r="E124" s="5"/>
    </row>
    <row r="125" spans="1:7">
      <c r="A125" s="5"/>
      <c r="E125" s="5"/>
    </row>
    <row r="126" spans="1:7">
      <c r="A126" s="5"/>
      <c r="E126" s="5"/>
    </row>
    <row r="127" spans="1:7">
      <c r="A127" s="5"/>
      <c r="E127" s="5"/>
    </row>
    <row r="128" spans="1:7">
      <c r="A128" s="5"/>
      <c r="E128" s="5"/>
    </row>
    <row r="129" spans="1:5">
      <c r="A129" s="5"/>
      <c r="E129" s="5"/>
    </row>
    <row r="130" spans="1:5">
      <c r="A130" s="5"/>
      <c r="E130" s="5"/>
    </row>
  </sheetData>
  <sheetProtection algorithmName="SHA-512" hashValue="Bz42SI+rKkkG2bfulaBI25GMCnXDcaMhuwCtBZcJmyUm3W++C3a1KBl/7o2xzinp9s+tu4TYd7VgbMXIt1xcTA==" saltValue="lVoyKSFlWzNBGtB5mkdikQ==" spinCount="100000" sheet="1" objects="1" scenarios="1"/>
  <dataValidations xWindow="1035" yWindow="789" count="5">
    <dataValidation type="whole" allowBlank="1" showInputMessage="1" showErrorMessage="1" errorTitle="Please" error="Only enter 1 or 2 or 3 or 4 or 5 or leave cell blanc" promptTitle="N'insérer que:" prompt="1     inexistant_x000a_2     rarement ou insuffisant_x000a_3     normalement ou suffisant_x000a_4     principalement ou bon_x000a_5     toujours ou exemplaire_x000a_Blanc ne s'applique pas" sqref="C107">
      <formula1>1</formula1>
      <formula2>5</formula2>
    </dataValidation>
    <dataValidation type="whole" allowBlank="1" showInputMessage="1" showErrorMessage="1" errorTitle="Please" error="Only enter 1 or 2 or 3 or 4 or 5 or leave cell blanc" promptTitle="N'insérer que:" prompt="1  inexistant_x000a_2  rarement ou insuffisant_x000a_3  normalement ou suffisant_x000a_4  principalement ou bon_x000a_5  toujours ou exemplaire_x000a_Blanc   ne s'applique pas" sqref="C15 C13 C17:C18 C23 C32:C33 C35:C36 C40:C44 C46 C48 C51 C53:C54 C57:C61 C113 C70 C72:C77 C79 C81:C83 C85:C86 C98 C101:C102 C104 C106 C108:C109 C64:C65 C68">
      <formula1>1</formula1>
      <formula2>5</formula2>
    </dataValidation>
    <dataValidation type="whole" showInputMessage="1" showErrorMessage="1" errorTitle="Please" error="Only enter 1 or 2 or 3 or 4 or 5 or leave cell blanc" promptTitle="N'insérer que:" prompt="1  inexistant_x000a_2  rarement ou insuffisant_x000a_3  normalement ou suffisant_x000a_4  principalement ou bon_x000a_5  toujours ou exemplaire" sqref="C3:C4 C6:C7 C9:C11 C20:C21 C26 C28:C30 C37:C39 C50 C62 C93:C96 C111 C99 C89:C90">
      <formula1>1</formula1>
      <formula2>5</formula2>
    </dataValidation>
    <dataValidation type="whole" showInputMessage="1" showErrorMessage="1" errorTitle="Please" error="Only enter 1 or 2 or 3 or 4 or 5 or leave cell blanc" promptTitle="N'insérer que:" prompt="1  inexistant_x000a_2  rarement ou insuffisant_x000a_3  normalement ou suffisant_x000a_4  principalement ou bon" sqref="C88">
      <formula1>1</formula1>
      <formula2>4</formula2>
    </dataValidation>
    <dataValidation type="whole" allowBlank="1" showInputMessage="1" showErrorMessage="1" errorTitle="Please" error="Only enter 1 or 2 or 3 or 4 or 5 or leave cell blanc" promptTitle="N'insérer que:" prompt="1  inexistant_x000a_2  rarement ou insuffisant_x000a_3  normalement ou suffisant_x000a_Blanc   ne s'applique pas" sqref="C66:C67">
      <formula1>1</formula1>
      <formula2>3</formula2>
    </dataValidation>
  </dataValidations>
  <pageMargins left="0.70866141732283472" right="0.70866141732283472" top="0.82677165354330717" bottom="0.74803149606299213" header="0.31496062992125984" footer="0.31496062992125984"/>
  <pageSetup paperSize="9" scale="89" fitToWidth="0" fitToHeight="0" orientation="portrait" horizontalDpi="4294967293" r:id="rId1"/>
  <headerFooter>
    <oddHeader xml:space="preserve">&amp;C&amp;20Nom de l’organisation membre:  .........................................................................                                    </oddHeader>
    <oddFooter>&amp;L&amp;F / &amp;A&amp;RPage &amp;P of &amp;N</oddFooter>
  </headerFooter>
  <rowBreaks count="3" manualBreakCount="3">
    <brk id="30" max="6" man="1"/>
    <brk id="54" max="6" man="1"/>
    <brk id="83" max="6" man="1"/>
  </rowBreaks>
  <colBreaks count="1" manualBreakCount="1">
    <brk id="4" max="10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zoomScaleNormal="100" workbookViewId="0">
      <pane xSplit="4" ySplit="2" topLeftCell="E18" activePane="bottomRight" state="frozen"/>
      <selection pane="topRight" activeCell="E1" sqref="E1"/>
      <selection pane="bottomLeft" activeCell="A3" sqref="A3"/>
      <selection pane="bottomRight" activeCell="A18" sqref="A18"/>
    </sheetView>
  </sheetViews>
  <sheetFormatPr defaultRowHeight="14.5"/>
  <cols>
    <col min="1" max="1" width="5.6328125" style="284" customWidth="1"/>
    <col min="2" max="2" width="71.90625" style="228" customWidth="1"/>
    <col min="3" max="3" width="3.08984375" style="228" customWidth="1"/>
    <col min="4" max="4" width="9.26953125" style="228" customWidth="1"/>
    <col min="5" max="5" width="8.26953125" style="228" customWidth="1"/>
    <col min="6" max="6" width="6.81640625" style="228" hidden="1" customWidth="1"/>
    <col min="7" max="7" width="9.6328125" style="228" customWidth="1"/>
    <col min="8" max="8" width="9.36328125" style="228" customWidth="1"/>
    <col min="9" max="10" width="7.90625" style="228" customWidth="1"/>
    <col min="11" max="11" width="8.7265625" style="228" customWidth="1"/>
    <col min="12" max="12" width="7.08984375" style="228" hidden="1" customWidth="1"/>
    <col min="13" max="13" width="9.26953125" style="228" customWidth="1"/>
    <col min="14" max="14" width="9.36328125" style="228" customWidth="1"/>
    <col min="15" max="15" width="7.6328125" style="228" customWidth="1"/>
    <col min="16" max="16" width="8.08984375" style="228" customWidth="1"/>
    <col min="17" max="17" width="2.90625" style="228" customWidth="1"/>
    <col min="18" max="18" width="4.90625" style="228" customWidth="1"/>
    <col min="19" max="19" width="58.6328125" style="228" hidden="1" customWidth="1"/>
    <col min="20" max="20" width="58.6328125" style="228" customWidth="1"/>
    <col min="21" max="16384" width="8.7265625" style="228"/>
  </cols>
  <sheetData>
    <row r="1" spans="1:20" ht="59" customHeight="1" thickBot="1">
      <c r="A1" s="229"/>
      <c r="B1" s="230" t="s">
        <v>356</v>
      </c>
      <c r="C1" s="27"/>
      <c r="D1" s="231" t="s">
        <v>203</v>
      </c>
      <c r="E1" s="231" t="s">
        <v>204</v>
      </c>
      <c r="F1" s="231" t="s">
        <v>354</v>
      </c>
      <c r="G1" s="232" t="s">
        <v>206</v>
      </c>
      <c r="H1" s="233" t="s">
        <v>207</v>
      </c>
      <c r="I1" s="233" t="s">
        <v>208</v>
      </c>
      <c r="J1" s="234" t="s">
        <v>209</v>
      </c>
      <c r="K1" s="234" t="s">
        <v>204</v>
      </c>
      <c r="L1" s="231" t="s">
        <v>354</v>
      </c>
      <c r="M1" s="234" t="s">
        <v>206</v>
      </c>
      <c r="N1" s="234" t="s">
        <v>214</v>
      </c>
      <c r="O1" s="234" t="s">
        <v>215</v>
      </c>
      <c r="P1" s="234" t="s">
        <v>216</v>
      </c>
      <c r="R1" s="348"/>
      <c r="S1" s="347" t="s">
        <v>272</v>
      </c>
      <c r="T1" s="235" t="s">
        <v>377</v>
      </c>
    </row>
    <row r="2" spans="1:20" ht="16" thickBot="1">
      <c r="A2" s="236"/>
      <c r="B2" s="237" t="s">
        <v>355</v>
      </c>
      <c r="C2" s="30"/>
      <c r="D2" s="238"/>
      <c r="E2" s="238"/>
      <c r="F2" s="238"/>
      <c r="G2" s="239"/>
      <c r="H2" s="240"/>
      <c r="I2" s="240"/>
      <c r="J2" s="241"/>
      <c r="K2" s="242">
        <f>SUM(K3:K23)</f>
        <v>0</v>
      </c>
      <c r="L2" s="243">
        <f>SUM(L3:L23)</f>
        <v>8</v>
      </c>
      <c r="M2" s="244">
        <v>1</v>
      </c>
      <c r="N2" s="245">
        <f t="shared" ref="N2:O2" si="0">SUM(N3:N23)</f>
        <v>0</v>
      </c>
      <c r="O2" s="245">
        <f t="shared" si="0"/>
        <v>0</v>
      </c>
      <c r="P2" s="115" t="str">
        <f>IF(N2&gt;0,SUM(O2/N2),"N/A")</f>
        <v>N/A</v>
      </c>
      <c r="R2" s="246"/>
      <c r="S2" s="237"/>
      <c r="T2" s="237" t="str">
        <f>B2</f>
        <v>Référence en matière de sauvegarde</v>
      </c>
    </row>
    <row r="3" spans="1:20" ht="15" thickBot="1">
      <c r="A3" s="247" t="s">
        <v>6</v>
      </c>
      <c r="B3" s="248" t="s">
        <v>357</v>
      </c>
      <c r="C3" s="30"/>
      <c r="D3" s="249">
        <f t="shared" ref="D3:I3" si="1">SUM(D4:D4)</f>
        <v>0</v>
      </c>
      <c r="E3" s="249">
        <f t="shared" si="1"/>
        <v>0</v>
      </c>
      <c r="F3" s="249">
        <f t="shared" si="1"/>
        <v>1</v>
      </c>
      <c r="G3" s="250">
        <f t="shared" si="1"/>
        <v>1</v>
      </c>
      <c r="H3" s="251">
        <f t="shared" si="1"/>
        <v>0</v>
      </c>
      <c r="I3" s="251">
        <f t="shared" si="1"/>
        <v>0</v>
      </c>
      <c r="J3" s="252">
        <f>IF(H3&gt;0,SUM(I3/H3),0)</f>
        <v>0</v>
      </c>
      <c r="K3" s="253">
        <f t="shared" ref="K3" si="2">IF(J3=0,0,L3)</f>
        <v>0</v>
      </c>
      <c r="L3" s="254">
        <v>1</v>
      </c>
      <c r="M3" s="255">
        <v>0.1</v>
      </c>
      <c r="N3" s="256">
        <f t="shared" ref="N3" si="3">K3*M3</f>
        <v>0</v>
      </c>
      <c r="O3" s="256">
        <f>J3*N3</f>
        <v>0</v>
      </c>
      <c r="R3" s="257" t="str">
        <f>A3</f>
        <v>1.3</v>
      </c>
      <c r="S3" s="248"/>
      <c r="T3" s="248" t="str">
        <f>B3</f>
        <v>Déontologie</v>
      </c>
    </row>
    <row r="4" spans="1:20" ht="29.5" customHeight="1" thickBot="1">
      <c r="A4" s="301" t="str">
        <f>'Formulaire de saisie'!A9</f>
        <v>1.3.1</v>
      </c>
      <c r="B4" s="92" t="str">
        <f>'Formulaire de saisie'!B9</f>
        <v>Un Code de déontologie et un Code de conduite du personnel équivalents ou cohérents avec ceux de Caritas Internationalis existent et sont appliqués.</v>
      </c>
      <c r="C4" s="30"/>
      <c r="D4" s="259">
        <f>'Résultats Intermédiaires'!D11</f>
        <v>0</v>
      </c>
      <c r="E4" s="36">
        <f t="shared" ref="E4:E15" si="4">IF(D4&gt;0,1,0)</f>
        <v>0</v>
      </c>
      <c r="F4" s="36">
        <v>1</v>
      </c>
      <c r="G4" s="53">
        <v>1</v>
      </c>
      <c r="H4" s="260">
        <f t="shared" ref="H4:H15" si="5">E4*G4</f>
        <v>0</v>
      </c>
      <c r="I4" s="260">
        <f t="shared" ref="I4:I15" si="6">D4*H4</f>
        <v>0</v>
      </c>
      <c r="J4" s="261"/>
      <c r="K4" s="262"/>
      <c r="L4" s="263"/>
      <c r="N4" s="264"/>
      <c r="O4" s="264"/>
      <c r="R4" s="2" t="str">
        <f t="shared" ref="R4:R24" si="7">A4</f>
        <v>1.3.1</v>
      </c>
      <c r="S4" s="153"/>
      <c r="T4" s="153"/>
    </row>
    <row r="5" spans="1:20" ht="15" thickBot="1">
      <c r="A5" s="247" t="s">
        <v>16</v>
      </c>
      <c r="B5" s="248" t="s">
        <v>374</v>
      </c>
      <c r="C5" s="30"/>
      <c r="D5" s="265">
        <f t="shared" ref="D5:I5" si="8">SUM(D6:D7)</f>
        <v>0</v>
      </c>
      <c r="E5" s="265">
        <f t="shared" si="8"/>
        <v>0</v>
      </c>
      <c r="F5" s="265">
        <f t="shared" si="8"/>
        <v>2</v>
      </c>
      <c r="G5" s="266">
        <f t="shared" si="8"/>
        <v>1</v>
      </c>
      <c r="H5" s="267">
        <f t="shared" si="8"/>
        <v>0</v>
      </c>
      <c r="I5" s="267">
        <f t="shared" si="8"/>
        <v>0</v>
      </c>
      <c r="J5" s="268">
        <f>IF(H5&gt;0,SUM(I5/H5),0)</f>
        <v>0</v>
      </c>
      <c r="K5" s="269">
        <f t="shared" ref="K5" si="9">IF(J5=0,0,L5)</f>
        <v>0</v>
      </c>
      <c r="L5" s="270">
        <v>1</v>
      </c>
      <c r="M5" s="271">
        <v>0.15</v>
      </c>
      <c r="N5" s="272">
        <f t="shared" ref="N5" si="10">K5*M5</f>
        <v>0</v>
      </c>
      <c r="O5" s="272">
        <f>J5*N5</f>
        <v>0</v>
      </c>
      <c r="R5" s="257" t="str">
        <f t="shared" si="7"/>
        <v>1.7</v>
      </c>
      <c r="S5" s="248"/>
      <c r="T5" s="248" t="str">
        <f>B5</f>
        <v>Traitement des plaintes</v>
      </c>
    </row>
    <row r="6" spans="1:20" ht="40.5" customHeight="1" thickBot="1">
      <c r="A6" s="301" t="str">
        <f>'Formulaire de saisie'!A20</f>
        <v>1.7.1</v>
      </c>
      <c r="B6" s="92" t="str">
        <f>'Formulaire de saisie'!B20</f>
        <v>Des procédures officielles et appropriées de traitement des plaintes pour le personnel, les participants aux programmes et les autres parties prenantes sont en place et appliquées.</v>
      </c>
      <c r="C6" s="30"/>
      <c r="D6" s="259">
        <f>'Résultats Intermédiaires'!D22</f>
        <v>0</v>
      </c>
      <c r="E6" s="36">
        <f t="shared" si="4"/>
        <v>0</v>
      </c>
      <c r="F6" s="36">
        <v>1</v>
      </c>
      <c r="G6" s="53">
        <v>0.6</v>
      </c>
      <c r="H6" s="260">
        <f t="shared" si="5"/>
        <v>0</v>
      </c>
      <c r="I6" s="260">
        <f t="shared" si="6"/>
        <v>0</v>
      </c>
      <c r="J6" s="261"/>
      <c r="K6" s="273"/>
      <c r="L6" s="274"/>
      <c r="N6" s="264"/>
      <c r="O6" s="264"/>
      <c r="R6" s="2" t="str">
        <f t="shared" si="7"/>
        <v>1.7.1</v>
      </c>
      <c r="S6" s="153"/>
      <c r="T6" s="153"/>
    </row>
    <row r="7" spans="1:20" ht="32" customHeight="1" thickBot="1">
      <c r="A7" s="258" t="str">
        <f>'Formulaire de saisie'!A21</f>
        <v>1.7.2</v>
      </c>
      <c r="B7" s="92" t="str">
        <f>'Formulaire de saisie'!B21</f>
        <v>L'organisation applique une politique de dénonciation documentée (si il y a eu des cas) qui établit son engagement à protéger de représailles les dénonciateurs.</v>
      </c>
      <c r="C7" s="30"/>
      <c r="D7" s="259">
        <f>'Résultats Intermédiaires'!D23</f>
        <v>0</v>
      </c>
      <c r="E7" s="34">
        <f t="shared" si="4"/>
        <v>0</v>
      </c>
      <c r="F7" s="36">
        <v>1</v>
      </c>
      <c r="G7" s="53">
        <v>0.4</v>
      </c>
      <c r="H7" s="42">
        <f t="shared" si="5"/>
        <v>0</v>
      </c>
      <c r="I7" s="42">
        <f t="shared" si="6"/>
        <v>0</v>
      </c>
      <c r="J7" s="261"/>
      <c r="K7" s="275"/>
      <c r="L7" s="276"/>
      <c r="N7" s="264"/>
      <c r="O7" s="264"/>
      <c r="R7" s="2" t="str">
        <f t="shared" si="7"/>
        <v>1.7.2</v>
      </c>
      <c r="S7" s="153"/>
      <c r="T7" s="153"/>
    </row>
    <row r="8" spans="1:20" ht="15" thickBot="1">
      <c r="A8" s="247" t="s">
        <v>30</v>
      </c>
      <c r="B8" s="248" t="s">
        <v>227</v>
      </c>
      <c r="C8" s="30"/>
      <c r="D8" s="265">
        <f t="shared" ref="D8:I8" si="11">SUM(D9:D11)</f>
        <v>0</v>
      </c>
      <c r="E8" s="265">
        <f t="shared" si="11"/>
        <v>0</v>
      </c>
      <c r="F8" s="265">
        <f t="shared" si="11"/>
        <v>3</v>
      </c>
      <c r="G8" s="266">
        <f t="shared" si="11"/>
        <v>1</v>
      </c>
      <c r="H8" s="267">
        <f t="shared" si="11"/>
        <v>0</v>
      </c>
      <c r="I8" s="267">
        <f t="shared" si="11"/>
        <v>0</v>
      </c>
      <c r="J8" s="268">
        <f>IF(H8&gt;0,SUM(I8/H8),0)</f>
        <v>0</v>
      </c>
      <c r="K8" s="269">
        <f t="shared" ref="K8" si="12">IF(J8=0,0,L8)</f>
        <v>0</v>
      </c>
      <c r="L8" s="270">
        <v>1</v>
      </c>
      <c r="M8" s="271">
        <v>0.15</v>
      </c>
      <c r="N8" s="272">
        <f t="shared" ref="N8" si="13">K8*M8</f>
        <v>0</v>
      </c>
      <c r="O8" s="272">
        <f>J8*N8</f>
        <v>0</v>
      </c>
      <c r="R8" s="257" t="str">
        <f t="shared" si="7"/>
        <v>2.4</v>
      </c>
      <c r="S8" s="248"/>
      <c r="T8" s="248" t="str">
        <f>B8</f>
        <v>Gestion des ressources humaines</v>
      </c>
    </row>
    <row r="9" spans="1:20" ht="40.5" customHeight="1" thickBot="1">
      <c r="A9" s="301" t="str">
        <f>'Formulaire de saisie'!A37</f>
        <v>2.4.3</v>
      </c>
      <c r="B9" s="92" t="str">
        <f>'Formulaire de saisie'!B37</f>
        <v>Les systèmes de recrutement et de ressources humaines de l'organisation sont inclusifs, équitables, cohérents, transparents et conformes aux normes minimales mondiales de sauvegarde.</v>
      </c>
      <c r="C9" s="30"/>
      <c r="D9" s="259">
        <f>'Résultats Intermédiaires'!D39</f>
        <v>0</v>
      </c>
      <c r="E9" s="36">
        <f t="shared" si="4"/>
        <v>0</v>
      </c>
      <c r="F9" s="36">
        <v>1</v>
      </c>
      <c r="G9" s="53">
        <v>0.5</v>
      </c>
      <c r="H9" s="260">
        <f t="shared" si="5"/>
        <v>0</v>
      </c>
      <c r="I9" s="260">
        <f t="shared" si="6"/>
        <v>0</v>
      </c>
      <c r="J9" s="261"/>
      <c r="K9" s="273"/>
      <c r="L9" s="274"/>
      <c r="N9" s="264"/>
      <c r="O9" s="264"/>
      <c r="R9" s="2" t="str">
        <f t="shared" si="7"/>
        <v>2.4.3</v>
      </c>
      <c r="S9" s="153"/>
      <c r="T9" s="153"/>
    </row>
    <row r="10" spans="1:20" ht="39.5" thickBot="1">
      <c r="A10" s="258" t="str">
        <f>'Formulaire de saisie'!A38</f>
        <v>2.4.4</v>
      </c>
      <c r="B10" s="92" t="str">
        <f>'Formulaire de saisie'!B38</f>
        <v>Les politiques et les procédures du personnel respectent sa dignité, tendent à le retenir et favorisent l’équité. Elles sont justes, transparentes, non discriminatoires et conformes au droit du travail local.</v>
      </c>
      <c r="C10" s="30"/>
      <c r="D10" s="259">
        <f>'Résultats Intermédiaires'!D40</f>
        <v>0</v>
      </c>
      <c r="E10" s="34">
        <f t="shared" si="4"/>
        <v>0</v>
      </c>
      <c r="F10" s="36">
        <v>1</v>
      </c>
      <c r="G10" s="53">
        <v>0.3</v>
      </c>
      <c r="H10" s="42">
        <f t="shared" si="5"/>
        <v>0</v>
      </c>
      <c r="I10" s="42">
        <f t="shared" si="6"/>
        <v>0</v>
      </c>
      <c r="J10" s="261"/>
      <c r="K10" s="278"/>
      <c r="L10" s="57"/>
      <c r="N10" s="264"/>
      <c r="O10" s="264"/>
      <c r="R10" s="2" t="str">
        <f t="shared" si="7"/>
        <v>2.4.4</v>
      </c>
      <c r="S10" s="153"/>
      <c r="T10" s="153"/>
    </row>
    <row r="11" spans="1:20" ht="26.5" thickBot="1">
      <c r="A11" s="258" t="str">
        <f>'Formulaire de saisie'!A39</f>
        <v>2.4.5</v>
      </c>
      <c r="B11" s="92" t="str">
        <f>'Formulaire de saisie'!B39</f>
        <v xml:space="preserve">Le personnel connaît la vision, le mandat, les politiques et les procédures de l’organisation et il y adhère. </v>
      </c>
      <c r="C11" s="30"/>
      <c r="D11" s="259">
        <f>'Résultats Intermédiaires'!D41</f>
        <v>0</v>
      </c>
      <c r="E11" s="34">
        <f t="shared" si="4"/>
        <v>0</v>
      </c>
      <c r="F11" s="36">
        <v>1</v>
      </c>
      <c r="G11" s="53">
        <v>0.2</v>
      </c>
      <c r="H11" s="42">
        <f t="shared" si="5"/>
        <v>0</v>
      </c>
      <c r="I11" s="42">
        <f t="shared" si="6"/>
        <v>0</v>
      </c>
      <c r="J11" s="261"/>
      <c r="K11" s="275"/>
      <c r="L11" s="276"/>
      <c r="N11" s="264"/>
      <c r="O11" s="264"/>
      <c r="R11" s="2" t="str">
        <f t="shared" si="7"/>
        <v>2.4.5</v>
      </c>
      <c r="S11" s="153"/>
      <c r="T11" s="153"/>
    </row>
    <row r="12" spans="1:20" ht="15" thickBot="1">
      <c r="A12" s="247" t="s">
        <v>43</v>
      </c>
      <c r="B12" s="248" t="s">
        <v>229</v>
      </c>
      <c r="C12" s="30"/>
      <c r="D12" s="265">
        <f t="shared" ref="D12:I12" si="14">SUM(D13:D13)</f>
        <v>0</v>
      </c>
      <c r="E12" s="265">
        <f t="shared" si="14"/>
        <v>0</v>
      </c>
      <c r="F12" s="265">
        <f t="shared" si="14"/>
        <v>1</v>
      </c>
      <c r="G12" s="266">
        <f t="shared" si="14"/>
        <v>1</v>
      </c>
      <c r="H12" s="267">
        <f t="shared" si="14"/>
        <v>0</v>
      </c>
      <c r="I12" s="267">
        <f t="shared" si="14"/>
        <v>0</v>
      </c>
      <c r="J12" s="268">
        <f>IF(H12&gt;0,SUM(I12/H12),0)</f>
        <v>0</v>
      </c>
      <c r="K12" s="269">
        <f t="shared" ref="K12" si="15">IF(J12=0,0,L12)</f>
        <v>0</v>
      </c>
      <c r="L12" s="270">
        <v>1</v>
      </c>
      <c r="M12" s="271">
        <v>0.15</v>
      </c>
      <c r="N12" s="272">
        <f t="shared" ref="N12" si="16">K12*M12</f>
        <v>0</v>
      </c>
      <c r="O12" s="272">
        <f>J12*N12</f>
        <v>0</v>
      </c>
      <c r="R12" s="257" t="str">
        <f t="shared" si="7"/>
        <v>2.7</v>
      </c>
      <c r="S12" s="248"/>
      <c r="T12" s="248" t="str">
        <f>B12</f>
        <v>Gestion des risques</v>
      </c>
    </row>
    <row r="13" spans="1:20" ht="52.5" thickBot="1">
      <c r="A13" s="301" t="str">
        <f>'Formulaire de saisie'!A50</f>
        <v>2.7.1</v>
      </c>
      <c r="B13" s="92" t="str">
        <f>'Formulaire de saisie'!B50</f>
        <v>Des mécanismes de gestion des risques sont en place pour identifier, évaluer, hiérarchiser et atténuer les risques internes et externes (y compris les catastrophes naturelles et provoquées par l’homme, et les questions liées à la sauvegarde) et d’autres questions émergentes.</v>
      </c>
      <c r="C13" s="30"/>
      <c r="D13" s="259">
        <f>'Résultats Intermédiaires'!D52</f>
        <v>0</v>
      </c>
      <c r="E13" s="36">
        <f t="shared" si="4"/>
        <v>0</v>
      </c>
      <c r="F13" s="36">
        <v>1</v>
      </c>
      <c r="G13" s="53">
        <v>1</v>
      </c>
      <c r="H13" s="260">
        <f t="shared" si="5"/>
        <v>0</v>
      </c>
      <c r="I13" s="260">
        <f t="shared" si="6"/>
        <v>0</v>
      </c>
      <c r="J13" s="261"/>
      <c r="K13" s="273"/>
      <c r="L13" s="274"/>
      <c r="N13" s="264"/>
      <c r="O13" s="264"/>
      <c r="R13" s="2" t="str">
        <f t="shared" si="7"/>
        <v>2.7.1</v>
      </c>
      <c r="S13" s="153"/>
      <c r="T13" s="153"/>
    </row>
    <row r="14" spans="1:20" ht="15" thickBot="1">
      <c r="A14" s="247" t="s">
        <v>49</v>
      </c>
      <c r="B14" s="248" t="s">
        <v>375</v>
      </c>
      <c r="C14" s="30"/>
      <c r="D14" s="265">
        <f t="shared" ref="D14:I14" si="17">SUM(D15:D15)</f>
        <v>0</v>
      </c>
      <c r="E14" s="265">
        <f t="shared" si="17"/>
        <v>0</v>
      </c>
      <c r="F14" s="265">
        <f t="shared" si="17"/>
        <v>1</v>
      </c>
      <c r="G14" s="266">
        <f t="shared" si="17"/>
        <v>1</v>
      </c>
      <c r="H14" s="267">
        <f t="shared" si="17"/>
        <v>0</v>
      </c>
      <c r="I14" s="267">
        <f t="shared" si="17"/>
        <v>0</v>
      </c>
      <c r="J14" s="268">
        <f>IF(H14&gt;0,SUM(I14/H14),0)</f>
        <v>0</v>
      </c>
      <c r="K14" s="269">
        <f t="shared" ref="K14" si="18">IF(J14=0,0,L14)</f>
        <v>0</v>
      </c>
      <c r="L14" s="270">
        <v>1</v>
      </c>
      <c r="M14" s="271">
        <v>0.1</v>
      </c>
      <c r="N14" s="272">
        <f t="shared" ref="N14" si="19">K14*M14</f>
        <v>0</v>
      </c>
      <c r="O14" s="272">
        <f>J14*N14</f>
        <v>0</v>
      </c>
      <c r="R14" s="257" t="str">
        <f t="shared" si="7"/>
        <v>3.1</v>
      </c>
      <c r="S14" s="248"/>
      <c r="T14" s="248" t="str">
        <f>B14</f>
        <v>Engagement communautaire</v>
      </c>
    </row>
    <row r="15" spans="1:20" ht="39.5" thickBot="1">
      <c r="A15" s="258" t="str">
        <f>'Formulaire de saisie'!A62</f>
        <v>3.1.6</v>
      </c>
      <c r="B15" s="92" t="str">
        <f>'Formulaire de saisie'!B62</f>
        <v>Il y a un engagement communautaire actif et inclusif à toutes les étapes du cycle du  programme, qui s'appuie sur les structures, les ressources et les capacités communautaires existantes, et les renforce.</v>
      </c>
      <c r="C15" s="30"/>
      <c r="D15" s="277">
        <f>'Résultats Intermédiaires'!D64</f>
        <v>0</v>
      </c>
      <c r="E15" s="34">
        <f t="shared" si="4"/>
        <v>0</v>
      </c>
      <c r="F15" s="36">
        <v>1</v>
      </c>
      <c r="G15" s="53">
        <v>1</v>
      </c>
      <c r="H15" s="42">
        <f t="shared" si="5"/>
        <v>0</v>
      </c>
      <c r="I15" s="42">
        <f t="shared" si="6"/>
        <v>0</v>
      </c>
      <c r="J15" s="261"/>
      <c r="K15" s="278"/>
      <c r="L15" s="57"/>
      <c r="N15" s="264"/>
      <c r="O15" s="264"/>
      <c r="R15" s="2" t="str">
        <f t="shared" si="7"/>
        <v>3.1.6</v>
      </c>
      <c r="S15" s="153"/>
      <c r="T15" s="153"/>
    </row>
    <row r="16" spans="1:20" ht="15" thickBot="1">
      <c r="A16" s="247" t="s">
        <v>78</v>
      </c>
      <c r="B16" s="248" t="s">
        <v>397</v>
      </c>
      <c r="C16" s="30"/>
      <c r="D16" s="265">
        <f t="shared" ref="D16:I16" si="20">SUM(D17:D20)</f>
        <v>0</v>
      </c>
      <c r="E16" s="265">
        <f t="shared" si="20"/>
        <v>0</v>
      </c>
      <c r="F16" s="265">
        <f t="shared" si="20"/>
        <v>4</v>
      </c>
      <c r="G16" s="266">
        <f t="shared" si="20"/>
        <v>1</v>
      </c>
      <c r="H16" s="267">
        <f t="shared" si="20"/>
        <v>0</v>
      </c>
      <c r="I16" s="267">
        <f t="shared" si="20"/>
        <v>0</v>
      </c>
      <c r="J16" s="268">
        <f>IF(H16&gt;0,SUM(I16/H16),0)</f>
        <v>0</v>
      </c>
      <c r="K16" s="269">
        <f t="shared" ref="K16" si="21">IF(J16=0,0,L16)</f>
        <v>0</v>
      </c>
      <c r="L16" s="270">
        <v>1</v>
      </c>
      <c r="M16" s="271">
        <v>0.2</v>
      </c>
      <c r="N16" s="272">
        <f t="shared" ref="N16" si="22">K16*M16</f>
        <v>0</v>
      </c>
      <c r="O16" s="272">
        <f>J16*N16</f>
        <v>0</v>
      </c>
      <c r="R16" s="257" t="str">
        <f t="shared" si="7"/>
        <v>4.1</v>
      </c>
      <c r="S16" s="248"/>
      <c r="T16" s="248" t="str">
        <f>B16</f>
        <v>Politique et systèmes de sauvegarde</v>
      </c>
    </row>
    <row r="17" spans="1:20" ht="39.5" thickBot="1">
      <c r="A17" s="258" t="str">
        <f>'Formulaire de saisie'!A93</f>
        <v>4.1.1</v>
      </c>
      <c r="B17" s="92" t="str">
        <f>'Formulaire de saisie'!B93</f>
        <v>L'organisation a une politique de sauvegarde équivalente ou cohérente avec la Politique de CI de sauvegarde des enfants et des adultes vulnérables et la Politique de lutte contre le harcèlement.</v>
      </c>
      <c r="C17" s="30"/>
      <c r="D17" s="277">
        <f>'Résultats Intermédiaires'!D95</f>
        <v>0</v>
      </c>
      <c r="E17" s="34">
        <f>IF(D17&gt;0,1,0)</f>
        <v>0</v>
      </c>
      <c r="F17" s="36">
        <v>1</v>
      </c>
      <c r="G17" s="53">
        <v>0.3</v>
      </c>
      <c r="H17" s="42">
        <f>E17*G17</f>
        <v>0</v>
      </c>
      <c r="I17" s="42">
        <f>D17*H17</f>
        <v>0</v>
      </c>
      <c r="J17" s="261"/>
      <c r="K17" s="278"/>
      <c r="L17" s="57"/>
      <c r="N17" s="264"/>
      <c r="O17" s="264"/>
      <c r="R17" s="2" t="str">
        <f t="shared" si="7"/>
        <v>4.1.1</v>
      </c>
      <c r="S17" s="153"/>
      <c r="T17" s="153"/>
    </row>
    <row r="18" spans="1:20" ht="43" customHeight="1" thickBot="1">
      <c r="A18" s="279" t="str">
        <f>'Formulaire de saisie'!A94</f>
        <v>4.1.2</v>
      </c>
      <c r="B18" s="280" t="str">
        <f>'Formulaire de saisie'!B94</f>
        <v>L'organisation dispose d'un processus d'enquête sur les accusations liées à la sauvegarde et peut fournir la preuve qu'elle a correctement traité les accusations passées, le cas échéant par le biais d'enquêtes et de mesures correctives.</v>
      </c>
      <c r="C18" s="30"/>
      <c r="D18" s="277">
        <f>'Résultats Intermédiaires'!D96</f>
        <v>0</v>
      </c>
      <c r="E18" s="34">
        <f>IF(D18&gt;0,1,0)</f>
        <v>0</v>
      </c>
      <c r="F18" s="36">
        <v>1</v>
      </c>
      <c r="G18" s="53">
        <v>0.3</v>
      </c>
      <c r="H18" s="42">
        <f>E18*G18</f>
        <v>0</v>
      </c>
      <c r="I18" s="42">
        <f>D18*H18</f>
        <v>0</v>
      </c>
      <c r="J18" s="261"/>
      <c r="K18" s="278"/>
      <c r="L18" s="57"/>
      <c r="N18" s="264"/>
      <c r="O18" s="264"/>
      <c r="R18" s="281" t="str">
        <f t="shared" si="7"/>
        <v>4.1.2</v>
      </c>
      <c r="S18" s="282"/>
      <c r="T18" s="282"/>
    </row>
    <row r="19" spans="1:20" ht="39.5" thickBot="1">
      <c r="A19" s="279" t="str">
        <f>'Formulaire de saisie'!A95</f>
        <v>4.1.3</v>
      </c>
      <c r="B19" s="280" t="str">
        <f>'Formulaire de saisie'!B95</f>
        <v>L'organisation dispose d'un système pour orienter les victimes de violations des normes de sauvegarde vers les services disponibles, en fonction de leurs besoins et avec leur consentement.</v>
      </c>
      <c r="C19" s="30"/>
      <c r="D19" s="277">
        <f>'Résultats Intermédiaires'!D97</f>
        <v>0</v>
      </c>
      <c r="E19" s="34">
        <f t="shared" ref="E19:E20" si="23">IF(D19&gt;0,1,0)</f>
        <v>0</v>
      </c>
      <c r="F19" s="36">
        <v>1</v>
      </c>
      <c r="G19" s="53">
        <v>0.15</v>
      </c>
      <c r="H19" s="42">
        <f t="shared" ref="H19:H20" si="24">E19*G19</f>
        <v>0</v>
      </c>
      <c r="I19" s="42">
        <f t="shared" ref="I19:I20" si="25">D19*H19</f>
        <v>0</v>
      </c>
      <c r="J19" s="261"/>
      <c r="K19" s="278"/>
      <c r="L19" s="57"/>
      <c r="N19" s="264"/>
      <c r="O19" s="264"/>
      <c r="R19" s="281" t="str">
        <f t="shared" si="7"/>
        <v>4.1.3</v>
      </c>
      <c r="S19" s="282"/>
      <c r="T19" s="282"/>
    </row>
    <row r="20" spans="1:20" ht="52.5" thickBot="1">
      <c r="A20" s="279" t="str">
        <f>'Formulaire de saisie'!A96</f>
        <v>4.1.4</v>
      </c>
      <c r="B20" s="280" t="str">
        <f>'Formulaire de saisie'!B96</f>
        <v>L'organisation a des mécanismes en place pour inciter les partenaires et les prestataires de services sous contrat avec l'organisation à interdire la traite, l'exploitation et les abus sexuels, y compris la maltraitance des enfants, et à prendre des mesures pour prévenir et traiter ces questions.</v>
      </c>
      <c r="C20" s="30"/>
      <c r="D20" s="277">
        <f>'Résultats Intermédiaires'!D98</f>
        <v>0</v>
      </c>
      <c r="E20" s="34">
        <f t="shared" si="23"/>
        <v>0</v>
      </c>
      <c r="F20" s="36">
        <v>1</v>
      </c>
      <c r="G20" s="53">
        <v>0.25</v>
      </c>
      <c r="H20" s="42">
        <f t="shared" si="24"/>
        <v>0</v>
      </c>
      <c r="I20" s="42">
        <f t="shared" si="25"/>
        <v>0</v>
      </c>
      <c r="J20" s="261"/>
      <c r="K20" s="275"/>
      <c r="L20" s="276"/>
      <c r="N20" s="264"/>
      <c r="O20" s="264"/>
      <c r="R20" s="281" t="str">
        <f t="shared" si="7"/>
        <v>4.1.4</v>
      </c>
      <c r="S20" s="282"/>
      <c r="T20" s="282"/>
    </row>
    <row r="21" spans="1:20" ht="15" thickBot="1">
      <c r="A21" s="247" t="s">
        <v>80</v>
      </c>
      <c r="B21" s="248" t="s">
        <v>376</v>
      </c>
      <c r="C21" s="30"/>
      <c r="D21" s="265">
        <f t="shared" ref="D21:I21" si="26">SUM(D22:D22)</f>
        <v>0</v>
      </c>
      <c r="E21" s="265">
        <f t="shared" si="26"/>
        <v>0</v>
      </c>
      <c r="F21" s="265">
        <f t="shared" si="26"/>
        <v>1</v>
      </c>
      <c r="G21" s="266">
        <f t="shared" si="26"/>
        <v>1</v>
      </c>
      <c r="H21" s="267">
        <f t="shared" si="26"/>
        <v>0</v>
      </c>
      <c r="I21" s="267">
        <f t="shared" si="26"/>
        <v>0</v>
      </c>
      <c r="J21" s="268">
        <f>IF(H21&gt;0,SUM(I21/H21),0)</f>
        <v>0</v>
      </c>
      <c r="K21" s="269">
        <f t="shared" ref="K21" si="27">IF(J21=0,0,L21)</f>
        <v>0</v>
      </c>
      <c r="L21" s="270">
        <v>1</v>
      </c>
      <c r="M21" s="283">
        <v>7.4999999999999997E-2</v>
      </c>
      <c r="N21" s="272">
        <f t="shared" ref="N21" si="28">K21*M21</f>
        <v>0</v>
      </c>
      <c r="O21" s="272">
        <f>J21*N21</f>
        <v>0</v>
      </c>
      <c r="R21" s="257" t="str">
        <f t="shared" si="7"/>
        <v>4.2</v>
      </c>
      <c r="S21" s="248"/>
      <c r="T21" s="248" t="str">
        <f>B21</f>
        <v>Accès véritable</v>
      </c>
    </row>
    <row r="22" spans="1:20" ht="39.5" thickBot="1">
      <c r="A22" s="279" t="str">
        <f>'Formulaire de saisie'!A99</f>
        <v>4.2.2</v>
      </c>
      <c r="B22" s="280" t="str">
        <f>'Formulaire de saisie'!B99</f>
        <v>Les programmes de l’organisation visent à accorder la priorité aux besoins des membres les plus vulnérables de la communauté et à éliminer les obstacles qu’ils peuvent rencontrer et qui entravent leur participation.</v>
      </c>
      <c r="C22" s="30"/>
      <c r="D22" s="277">
        <f>'Résultats Intermédiaires'!D101</f>
        <v>0</v>
      </c>
      <c r="E22" s="34">
        <f>IF(D22&gt;0,1,0)</f>
        <v>0</v>
      </c>
      <c r="F22" s="36">
        <v>1</v>
      </c>
      <c r="G22" s="53">
        <v>1</v>
      </c>
      <c r="H22" s="42">
        <f>E22*G22</f>
        <v>0</v>
      </c>
      <c r="I22" s="42">
        <f>D22*H22</f>
        <v>0</v>
      </c>
      <c r="J22" s="261"/>
      <c r="K22" s="275"/>
      <c r="L22" s="276"/>
      <c r="N22" s="264"/>
      <c r="O22" s="264"/>
      <c r="R22" s="281" t="str">
        <f t="shared" si="7"/>
        <v>4.2.2</v>
      </c>
      <c r="S22" s="282"/>
      <c r="T22" s="282"/>
    </row>
    <row r="23" spans="1:20" ht="15" thickBot="1">
      <c r="A23" s="247" t="s">
        <v>91</v>
      </c>
      <c r="B23" s="248" t="s">
        <v>244</v>
      </c>
      <c r="C23" s="30"/>
      <c r="D23" s="265">
        <f t="shared" ref="D23:I23" si="29">SUM(D24:D24)</f>
        <v>0</v>
      </c>
      <c r="E23" s="265">
        <f t="shared" si="29"/>
        <v>0</v>
      </c>
      <c r="F23" s="265">
        <f t="shared" si="29"/>
        <v>1</v>
      </c>
      <c r="G23" s="266">
        <f t="shared" si="29"/>
        <v>1</v>
      </c>
      <c r="H23" s="267">
        <f t="shared" si="29"/>
        <v>0</v>
      </c>
      <c r="I23" s="267">
        <f t="shared" si="29"/>
        <v>0</v>
      </c>
      <c r="J23" s="268">
        <f>IF(H23&gt;0,SUM(I23/H23),0)</f>
        <v>0</v>
      </c>
      <c r="K23" s="269">
        <f t="shared" ref="K23" si="30">IF(J23=0,0,L23)</f>
        <v>0</v>
      </c>
      <c r="L23" s="270">
        <v>1</v>
      </c>
      <c r="M23" s="283">
        <v>7.4999999999999997E-2</v>
      </c>
      <c r="N23" s="272">
        <f t="shared" ref="N23" si="31">K23*M23</f>
        <v>0</v>
      </c>
      <c r="O23" s="272">
        <f>J23*N23</f>
        <v>0</v>
      </c>
      <c r="R23" s="257" t="str">
        <f t="shared" si="7"/>
        <v>4.7</v>
      </c>
      <c r="S23" s="248"/>
      <c r="T23" s="248" t="str">
        <f>B23</f>
        <v>Protection des données</v>
      </c>
    </row>
    <row r="24" spans="1:20" ht="52.5" thickBot="1">
      <c r="A24" s="279" t="str">
        <f>'Formulaire de saisie'!A111</f>
        <v>4.7.1</v>
      </c>
      <c r="B24" s="280" t="str">
        <f>'Formulaire de saisie'!B111</f>
        <v>L’organisation met en œuvre une politique de protection des données qui sauvegarde l’intégrité des informations stockées et qui protège les données à caractère personnel des parties intéressées, notamment du personnel, des donateurs et des participants aux programmes.</v>
      </c>
      <c r="C24" s="30"/>
      <c r="D24" s="277">
        <f>'Résultats Intermédiaires'!D113</f>
        <v>0</v>
      </c>
      <c r="E24" s="34">
        <f t="shared" ref="E24" si="32">IF(D24&gt;0,1,0)</f>
        <v>0</v>
      </c>
      <c r="F24" s="36">
        <v>1</v>
      </c>
      <c r="G24" s="53">
        <v>1</v>
      </c>
      <c r="H24" s="42">
        <f t="shared" ref="H24" si="33">E24*G24</f>
        <v>0</v>
      </c>
      <c r="I24" s="42">
        <f t="shared" ref="I24" si="34">D24*H24</f>
        <v>0</v>
      </c>
      <c r="J24" s="261"/>
      <c r="K24" s="275"/>
      <c r="L24" s="276"/>
      <c r="N24" s="264"/>
      <c r="O24" s="264"/>
      <c r="R24" s="281" t="str">
        <f t="shared" si="7"/>
        <v>4.7.1</v>
      </c>
      <c r="S24" s="282"/>
      <c r="T24" s="282"/>
    </row>
    <row r="26" spans="1:20" ht="15" thickBot="1"/>
    <row r="27" spans="1:20" ht="26.5" thickBot="1">
      <c r="A27" s="285"/>
      <c r="B27" s="62" t="s">
        <v>378</v>
      </c>
      <c r="C27" s="62"/>
      <c r="D27" s="60"/>
    </row>
    <row r="28" spans="1:20" ht="15" thickBot="1">
      <c r="D28" s="286">
        <f>SUM(D4,D6:D7,D9:D11,D13,D15,D17:D20,D22,D24)</f>
        <v>0</v>
      </c>
    </row>
    <row r="29" spans="1:20" ht="29.5" thickBot="1">
      <c r="A29" s="287"/>
      <c r="B29" s="288" t="s">
        <v>379</v>
      </c>
      <c r="C29" s="47"/>
      <c r="D29" s="289" t="s">
        <v>380</v>
      </c>
    </row>
    <row r="30" spans="1:20" ht="16" thickBot="1">
      <c r="A30" s="290"/>
      <c r="B30" s="291" t="s">
        <v>356</v>
      </c>
      <c r="C30" s="47"/>
      <c r="D30" s="115" t="str">
        <f>P2</f>
        <v>N/A</v>
      </c>
    </row>
    <row r="31" spans="1:20" ht="15" thickBot="1">
      <c r="A31" s="292"/>
      <c r="C31" s="47"/>
      <c r="D31" s="39"/>
    </row>
    <row r="32" spans="1:20" ht="44" thickBot="1">
      <c r="A32" s="287"/>
      <c r="B32" s="293" t="s">
        <v>381</v>
      </c>
      <c r="C32" s="47"/>
      <c r="D32" s="294" t="s">
        <v>382</v>
      </c>
    </row>
    <row r="33" spans="1:4" ht="16" thickBot="1">
      <c r="A33" s="295" t="s">
        <v>6</v>
      </c>
      <c r="B33" s="296" t="str">
        <f>B3</f>
        <v>Déontologie</v>
      </c>
      <c r="C33" s="47"/>
      <c r="D33" s="115" t="str">
        <f>IF(J3&gt;0,J3,"N/A")</f>
        <v>N/A</v>
      </c>
    </row>
    <row r="34" spans="1:4" ht="16" thickBot="1">
      <c r="A34" s="295" t="s">
        <v>16</v>
      </c>
      <c r="B34" s="296" t="str">
        <f>B5</f>
        <v>Traitement des plaintes</v>
      </c>
      <c r="C34" s="47"/>
      <c r="D34" s="115" t="str">
        <f>IF(J5&gt;0,J5,"N/A")</f>
        <v>N/A</v>
      </c>
    </row>
    <row r="35" spans="1:4" ht="16" thickBot="1">
      <c r="A35" s="295" t="s">
        <v>30</v>
      </c>
      <c r="B35" s="296" t="str">
        <f>B8</f>
        <v>Gestion des ressources humaines</v>
      </c>
      <c r="C35" s="47"/>
      <c r="D35" s="115" t="str">
        <f>IF(J8&gt;0,J8,"N/A")</f>
        <v>N/A</v>
      </c>
    </row>
    <row r="36" spans="1:4" ht="16" thickBot="1">
      <c r="A36" s="295" t="s">
        <v>78</v>
      </c>
      <c r="B36" s="296" t="str">
        <f>B16</f>
        <v>Politique et systèmes de sauvegarde</v>
      </c>
      <c r="C36" s="47"/>
      <c r="D36" s="115" t="str">
        <f>IF(J16&gt;0,J16,"N/A")</f>
        <v>N/A</v>
      </c>
    </row>
  </sheetData>
  <sheetProtection algorithmName="SHA-512" hashValue="+Dn7gcFsHTcJoKpUwv+gdZBUoz8KOfPIsEFwGMw95EPgdtQo10x4lnOFS9xc9TO0ZAHSUfPepu+yOa932konpw==" saltValue="gZHZKEtYeJdoYIJvq5QTQA==" spinCount="100000" sheet="1" objects="1" scenarios="1"/>
  <conditionalFormatting sqref="E4 E7 E10:E11 E18:E20">
    <cfRule type="cellIs" dxfId="200" priority="100" operator="equal">
      <formula>0</formula>
    </cfRule>
  </conditionalFormatting>
  <conditionalFormatting sqref="D4">
    <cfRule type="cellIs" dxfId="199" priority="99" operator="lessThan">
      <formula>1</formula>
    </cfRule>
  </conditionalFormatting>
  <conditionalFormatting sqref="E18:E20">
    <cfRule type="cellIs" dxfId="198" priority="98" operator="equal">
      <formula>0</formula>
    </cfRule>
  </conditionalFormatting>
  <conditionalFormatting sqref="D1">
    <cfRule type="cellIs" dxfId="197" priority="96" operator="lessThan">
      <formula>1</formula>
    </cfRule>
  </conditionalFormatting>
  <conditionalFormatting sqref="K3">
    <cfRule type="cellIs" dxfId="196" priority="91" operator="equal">
      <formula>0</formula>
    </cfRule>
  </conditionalFormatting>
  <conditionalFormatting sqref="E6">
    <cfRule type="cellIs" dxfId="195" priority="93" operator="equal">
      <formula>0</formula>
    </cfRule>
  </conditionalFormatting>
  <conditionalFormatting sqref="D6">
    <cfRule type="cellIs" dxfId="194" priority="92" operator="lessThan">
      <formula>1</formula>
    </cfRule>
  </conditionalFormatting>
  <conditionalFormatting sqref="K12">
    <cfRule type="cellIs" dxfId="193" priority="88" operator="equal">
      <formula>0</formula>
    </cfRule>
  </conditionalFormatting>
  <conditionalFormatting sqref="K5">
    <cfRule type="cellIs" dxfId="192" priority="90" operator="equal">
      <formula>0</formula>
    </cfRule>
  </conditionalFormatting>
  <conditionalFormatting sqref="K8">
    <cfRule type="cellIs" dxfId="191" priority="89" operator="equal">
      <formula>0</formula>
    </cfRule>
  </conditionalFormatting>
  <conditionalFormatting sqref="K14">
    <cfRule type="cellIs" dxfId="190" priority="87" operator="equal">
      <formula>0</formula>
    </cfRule>
  </conditionalFormatting>
  <conditionalFormatting sqref="K16">
    <cfRule type="cellIs" dxfId="189" priority="86" operator="equal">
      <formula>0</formula>
    </cfRule>
  </conditionalFormatting>
  <conditionalFormatting sqref="K21">
    <cfRule type="cellIs" dxfId="188" priority="85" operator="equal">
      <formula>0</formula>
    </cfRule>
  </conditionalFormatting>
  <conditionalFormatting sqref="K23">
    <cfRule type="cellIs" dxfId="187" priority="84" operator="equal">
      <formula>0</formula>
    </cfRule>
  </conditionalFormatting>
  <conditionalFormatting sqref="P2">
    <cfRule type="cellIs" dxfId="186" priority="77" stopIfTrue="1" operator="equal">
      <formula>0</formula>
    </cfRule>
    <cfRule type="cellIs" dxfId="185" priority="78" operator="equal">
      <formula>"N/A"</formula>
    </cfRule>
  </conditionalFormatting>
  <conditionalFormatting sqref="P2">
    <cfRule type="cellIs" dxfId="184" priority="83" operator="lessThan">
      <formula>3</formula>
    </cfRule>
  </conditionalFormatting>
  <conditionalFormatting sqref="P2">
    <cfRule type="cellIs" dxfId="183" priority="81" operator="greaterThan">
      <formula>2.999</formula>
    </cfRule>
    <cfRule type="cellIs" dxfId="182" priority="82" operator="greaterThan">
      <formula>3</formula>
    </cfRule>
  </conditionalFormatting>
  <conditionalFormatting sqref="P2">
    <cfRule type="cellIs" dxfId="181" priority="79" operator="greaterThan">
      <formula>2.99</formula>
    </cfRule>
    <cfRule type="cellIs" dxfId="180" priority="80" operator="lessThan">
      <formula>3</formula>
    </cfRule>
  </conditionalFormatting>
  <conditionalFormatting sqref="D30">
    <cfRule type="cellIs" dxfId="179" priority="75" operator="greaterThan">
      <formula>3</formula>
    </cfRule>
    <cfRule type="cellIs" dxfId="178" priority="76" operator="lessThan">
      <formula>3</formula>
    </cfRule>
  </conditionalFormatting>
  <conditionalFormatting sqref="D30">
    <cfRule type="cellIs" dxfId="177" priority="74" operator="equal">
      <formula>0</formula>
    </cfRule>
  </conditionalFormatting>
  <conditionalFormatting sqref="D30">
    <cfRule type="cellIs" dxfId="176" priority="72" operator="greaterThan">
      <formula>3</formula>
    </cfRule>
    <cfRule type="cellIs" dxfId="175" priority="73" operator="lessThan">
      <formula>3</formula>
    </cfRule>
  </conditionalFormatting>
  <conditionalFormatting sqref="D30">
    <cfRule type="cellIs" dxfId="174" priority="71" operator="equal">
      <formula>0</formula>
    </cfRule>
  </conditionalFormatting>
  <conditionalFormatting sqref="D30">
    <cfRule type="cellIs" dxfId="173" priority="69" operator="greaterThan">
      <formula>3</formula>
    </cfRule>
    <cfRule type="cellIs" dxfId="172" priority="70" operator="lessThan">
      <formula>3</formula>
    </cfRule>
  </conditionalFormatting>
  <conditionalFormatting sqref="D30">
    <cfRule type="cellIs" dxfId="171" priority="68" operator="equal">
      <formula>"N/A"</formula>
    </cfRule>
  </conditionalFormatting>
  <conditionalFormatting sqref="D30">
    <cfRule type="cellIs" dxfId="170" priority="66" operator="greaterThanOrEqual">
      <formula>3</formula>
    </cfRule>
    <cfRule type="cellIs" dxfId="169" priority="67" operator="lessThan">
      <formula>3</formula>
    </cfRule>
  </conditionalFormatting>
  <conditionalFormatting sqref="D30">
    <cfRule type="cellIs" dxfId="168" priority="65" operator="equal">
      <formula>"N/A"</formula>
    </cfRule>
  </conditionalFormatting>
  <conditionalFormatting sqref="D30">
    <cfRule type="cellIs" dxfId="167" priority="63" operator="greaterThanOrEqual">
      <formula>3</formula>
    </cfRule>
    <cfRule type="cellIs" dxfId="166" priority="64" operator="lessThan">
      <formula>3</formula>
    </cfRule>
  </conditionalFormatting>
  <conditionalFormatting sqref="D30">
    <cfRule type="cellIs" dxfId="165" priority="62" operator="equal">
      <formula>"N/A"</formula>
    </cfRule>
  </conditionalFormatting>
  <conditionalFormatting sqref="D30">
    <cfRule type="cellIs" dxfId="164" priority="60" operator="greaterThan">
      <formula>2.99</formula>
    </cfRule>
    <cfRule type="cellIs" dxfId="163" priority="61" operator="lessThan">
      <formula>3</formula>
    </cfRule>
  </conditionalFormatting>
  <conditionalFormatting sqref="D30">
    <cfRule type="cellIs" dxfId="162" priority="58" stopIfTrue="1" operator="equal">
      <formula>0</formula>
    </cfRule>
    <cfRule type="cellIs" dxfId="161" priority="59" operator="equal">
      <formula>"N/A"</formula>
    </cfRule>
  </conditionalFormatting>
  <conditionalFormatting sqref="D33">
    <cfRule type="cellIs" dxfId="160" priority="56" operator="greaterThan">
      <formula>3</formula>
    </cfRule>
    <cfRule type="cellIs" dxfId="159" priority="57" operator="lessThan">
      <formula>3</formula>
    </cfRule>
  </conditionalFormatting>
  <conditionalFormatting sqref="D33">
    <cfRule type="cellIs" dxfId="158" priority="55" operator="equal">
      <formula>0</formula>
    </cfRule>
  </conditionalFormatting>
  <conditionalFormatting sqref="D33">
    <cfRule type="cellIs" dxfId="157" priority="53" operator="greaterThan">
      <formula>3</formula>
    </cfRule>
    <cfRule type="cellIs" dxfId="156" priority="54" operator="lessThan">
      <formula>3</formula>
    </cfRule>
  </conditionalFormatting>
  <conditionalFormatting sqref="D33">
    <cfRule type="cellIs" dxfId="155" priority="52" operator="equal">
      <formula>0</formula>
    </cfRule>
  </conditionalFormatting>
  <conditionalFormatting sqref="D33">
    <cfRule type="cellIs" dxfId="154" priority="50" operator="greaterThan">
      <formula>3</formula>
    </cfRule>
    <cfRule type="cellIs" dxfId="153" priority="51" operator="lessThan">
      <formula>3</formula>
    </cfRule>
  </conditionalFormatting>
  <conditionalFormatting sqref="D33">
    <cfRule type="cellIs" dxfId="152" priority="49" operator="equal">
      <formula>"N/A"</formula>
    </cfRule>
  </conditionalFormatting>
  <conditionalFormatting sqref="D33">
    <cfRule type="cellIs" dxfId="151" priority="47" operator="greaterThanOrEqual">
      <formula>3</formula>
    </cfRule>
    <cfRule type="cellIs" dxfId="150" priority="48" operator="lessThan">
      <formula>3</formula>
    </cfRule>
  </conditionalFormatting>
  <conditionalFormatting sqref="D33">
    <cfRule type="cellIs" dxfId="149" priority="46" operator="equal">
      <formula>"N/A"</formula>
    </cfRule>
  </conditionalFormatting>
  <conditionalFormatting sqref="D33">
    <cfRule type="cellIs" dxfId="148" priority="44" operator="greaterThanOrEqual">
      <formula>3</formula>
    </cfRule>
    <cfRule type="cellIs" dxfId="147" priority="45" operator="lessThan">
      <formula>3</formula>
    </cfRule>
  </conditionalFormatting>
  <conditionalFormatting sqref="D33">
    <cfRule type="cellIs" dxfId="146" priority="43" operator="equal">
      <formula>"N/A"</formula>
    </cfRule>
  </conditionalFormatting>
  <conditionalFormatting sqref="D33">
    <cfRule type="cellIs" dxfId="145" priority="41" operator="greaterThan">
      <formula>2.99</formula>
    </cfRule>
    <cfRule type="cellIs" dxfId="144" priority="42" operator="lessThan">
      <formula>3</formula>
    </cfRule>
  </conditionalFormatting>
  <conditionalFormatting sqref="D33">
    <cfRule type="cellIs" dxfId="143" priority="39" stopIfTrue="1" operator="equal">
      <formula>0</formula>
    </cfRule>
    <cfRule type="cellIs" dxfId="142" priority="40" operator="equal">
      <formula>"N/A"</formula>
    </cfRule>
  </conditionalFormatting>
  <conditionalFormatting sqref="D34:D36">
    <cfRule type="cellIs" dxfId="141" priority="37" operator="greaterThan">
      <formula>3</formula>
    </cfRule>
    <cfRule type="cellIs" dxfId="140" priority="38" operator="lessThan">
      <formula>3</formula>
    </cfRule>
  </conditionalFormatting>
  <conditionalFormatting sqref="D34:D36">
    <cfRule type="cellIs" dxfId="139" priority="36" operator="equal">
      <formula>0</formula>
    </cfRule>
  </conditionalFormatting>
  <conditionalFormatting sqref="D34:D36">
    <cfRule type="cellIs" dxfId="138" priority="34" operator="greaterThan">
      <formula>3</formula>
    </cfRule>
    <cfRule type="cellIs" dxfId="137" priority="35" operator="lessThan">
      <formula>3</formula>
    </cfRule>
  </conditionalFormatting>
  <conditionalFormatting sqref="D34:D36">
    <cfRule type="cellIs" dxfId="136" priority="33" operator="equal">
      <formula>0</formula>
    </cfRule>
  </conditionalFormatting>
  <conditionalFormatting sqref="D34:D36">
    <cfRule type="cellIs" dxfId="135" priority="31" operator="greaterThan">
      <formula>3</formula>
    </cfRule>
    <cfRule type="cellIs" dxfId="134" priority="32" operator="lessThan">
      <formula>3</formula>
    </cfRule>
  </conditionalFormatting>
  <conditionalFormatting sqref="D34:D36">
    <cfRule type="cellIs" dxfId="133" priority="30" operator="equal">
      <formula>"N/A"</formula>
    </cfRule>
  </conditionalFormatting>
  <conditionalFormatting sqref="D34:D36">
    <cfRule type="cellIs" dxfId="132" priority="28" operator="greaterThanOrEqual">
      <formula>3</formula>
    </cfRule>
    <cfRule type="cellIs" dxfId="131" priority="29" operator="lessThan">
      <formula>3</formula>
    </cfRule>
  </conditionalFormatting>
  <conditionalFormatting sqref="D34:D36">
    <cfRule type="cellIs" dxfId="130" priority="27" operator="equal">
      <formula>"N/A"</formula>
    </cfRule>
  </conditionalFormatting>
  <conditionalFormatting sqref="D34:D36">
    <cfRule type="cellIs" dxfId="129" priority="25" operator="greaterThanOrEqual">
      <formula>3</formula>
    </cfRule>
    <cfRule type="cellIs" dxfId="128" priority="26" operator="lessThan">
      <formula>3</formula>
    </cfRule>
  </conditionalFormatting>
  <conditionalFormatting sqref="D34:D36">
    <cfRule type="cellIs" dxfId="127" priority="24" operator="equal">
      <formula>"N/A"</formula>
    </cfRule>
  </conditionalFormatting>
  <conditionalFormatting sqref="D34:D36">
    <cfRule type="cellIs" dxfId="126" priority="22" operator="greaterThan">
      <formula>2.99</formula>
    </cfRule>
    <cfRule type="cellIs" dxfId="125" priority="23" operator="lessThan">
      <formula>3</formula>
    </cfRule>
  </conditionalFormatting>
  <conditionalFormatting sqref="D34:D36">
    <cfRule type="cellIs" dxfId="124" priority="20" stopIfTrue="1" operator="equal">
      <formula>0</formula>
    </cfRule>
    <cfRule type="cellIs" dxfId="123" priority="21" operator="equal">
      <formula>"N/A"</formula>
    </cfRule>
  </conditionalFormatting>
  <conditionalFormatting sqref="E9">
    <cfRule type="cellIs" dxfId="122" priority="19" operator="equal">
      <formula>0</formula>
    </cfRule>
  </conditionalFormatting>
  <conditionalFormatting sqref="D9">
    <cfRule type="cellIs" dxfId="121" priority="18" operator="lessThan">
      <formula>1</formula>
    </cfRule>
  </conditionalFormatting>
  <conditionalFormatting sqref="E13">
    <cfRule type="cellIs" dxfId="120" priority="17" operator="equal">
      <formula>0</formula>
    </cfRule>
  </conditionalFormatting>
  <conditionalFormatting sqref="D13">
    <cfRule type="cellIs" dxfId="119" priority="16" operator="lessThan">
      <formula>1</formula>
    </cfRule>
  </conditionalFormatting>
  <conditionalFormatting sqref="E15">
    <cfRule type="cellIs" dxfId="118" priority="15" operator="equal">
      <formula>0</formula>
    </cfRule>
  </conditionalFormatting>
  <conditionalFormatting sqref="D15">
    <cfRule type="cellIs" dxfId="117" priority="14" operator="lessThan">
      <formula>1</formula>
    </cfRule>
  </conditionalFormatting>
  <conditionalFormatting sqref="E17">
    <cfRule type="cellIs" dxfId="116" priority="13" operator="equal">
      <formula>0</formula>
    </cfRule>
  </conditionalFormatting>
  <conditionalFormatting sqref="D17">
    <cfRule type="cellIs" dxfId="115" priority="12" operator="lessThan">
      <formula>1</formula>
    </cfRule>
  </conditionalFormatting>
  <conditionalFormatting sqref="E22">
    <cfRule type="cellIs" dxfId="114" priority="11" operator="equal">
      <formula>0</formula>
    </cfRule>
  </conditionalFormatting>
  <conditionalFormatting sqref="D22">
    <cfRule type="cellIs" dxfId="113" priority="10" operator="lessThan">
      <formula>1</formula>
    </cfRule>
  </conditionalFormatting>
  <conditionalFormatting sqref="E22">
    <cfRule type="cellIs" dxfId="112" priority="9" operator="equal">
      <formula>0</formula>
    </cfRule>
  </conditionalFormatting>
  <conditionalFormatting sqref="D22">
    <cfRule type="cellIs" dxfId="111" priority="8" operator="lessThan">
      <formula>1</formula>
    </cfRule>
  </conditionalFormatting>
  <conditionalFormatting sqref="E24">
    <cfRule type="cellIs" dxfId="110" priority="7" operator="equal">
      <formula>0</formula>
    </cfRule>
  </conditionalFormatting>
  <conditionalFormatting sqref="D24">
    <cfRule type="cellIs" dxfId="109" priority="6" operator="lessThan">
      <formula>1</formula>
    </cfRule>
  </conditionalFormatting>
  <conditionalFormatting sqref="E24">
    <cfRule type="cellIs" dxfId="108" priority="5" operator="equal">
      <formula>0</formula>
    </cfRule>
  </conditionalFormatting>
  <conditionalFormatting sqref="D24">
    <cfRule type="cellIs" dxfId="107" priority="4" operator="lessThan">
      <formula>1</formula>
    </cfRule>
  </conditionalFormatting>
  <conditionalFormatting sqref="D7">
    <cfRule type="cellIs" dxfId="106" priority="3" operator="lessThan">
      <formula>1</formula>
    </cfRule>
  </conditionalFormatting>
  <conditionalFormatting sqref="D10:D11">
    <cfRule type="cellIs" dxfId="105" priority="2" operator="lessThan">
      <formula>1</formula>
    </cfRule>
  </conditionalFormatting>
  <conditionalFormatting sqref="D18:D20">
    <cfRule type="cellIs" dxfId="104" priority="1" operator="lessThan">
      <formula>1</formula>
    </cfRule>
  </conditionalFormatting>
  <dataValidations count="1">
    <dataValidation type="whole" showInputMessage="1" showErrorMessage="1" errorTitle="Please" error="Only enter 1 or 2 or 3 or 4 or 5 or leave cell blanc" promptTitle="N'insérer que:" prompt="1  inexistant_x000a_2  rarement ou insuffisant_x000a_3  normalement ou suffisant_x000a_4  principalement ou bon_x000a_5  toujours ou exemplaire" sqref="D4 D6:D7 D9:D11 D13 D15 D17:D20 D22 D24">
      <formula1>1</formula1>
      <formula2>5</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view="pageBreakPreview" zoomScaleNormal="100" zoomScaleSheetLayoutView="100" workbookViewId="0">
      <pane ySplit="1" topLeftCell="A95" activePane="bottomLeft" state="frozen"/>
      <selection pane="bottomLeft" activeCell="B98" sqref="B98"/>
    </sheetView>
  </sheetViews>
  <sheetFormatPr defaultRowHeight="14.5"/>
  <cols>
    <col min="1" max="1" width="6.7265625" style="4" bestFit="1" customWidth="1"/>
    <col min="2" max="2" width="76.81640625" style="89" customWidth="1"/>
    <col min="3" max="3" width="1.7265625" style="33" customWidth="1"/>
    <col min="4" max="4" width="7" style="6" customWidth="1"/>
    <col min="5" max="5" width="9" style="6" customWidth="1"/>
    <col min="6" max="6" width="7.81640625" customWidth="1"/>
    <col min="7" max="7" width="9.1796875" style="21" customWidth="1"/>
    <col min="8" max="8" width="9.26953125" style="39" customWidth="1"/>
    <col min="9" max="9" width="7.453125" style="39" customWidth="1"/>
    <col min="10" max="10" width="6.54296875" style="6" customWidth="1"/>
  </cols>
  <sheetData>
    <row r="1" spans="1:10" ht="58.9" customHeight="1" thickBot="1">
      <c r="A1" s="24"/>
      <c r="B1" s="62" t="s">
        <v>202</v>
      </c>
      <c r="C1" s="27"/>
      <c r="D1" s="195" t="s">
        <v>203</v>
      </c>
      <c r="E1" s="196" t="s">
        <v>204</v>
      </c>
      <c r="F1" s="196" t="s">
        <v>205</v>
      </c>
      <c r="G1" s="196" t="s">
        <v>206</v>
      </c>
      <c r="H1" s="196" t="s">
        <v>207</v>
      </c>
      <c r="I1" s="196" t="s">
        <v>208</v>
      </c>
      <c r="J1" s="196" t="s">
        <v>209</v>
      </c>
    </row>
    <row r="2" spans="1:10" ht="15" thickBot="1">
      <c r="A2" s="25"/>
      <c r="B2" s="136"/>
      <c r="C2" s="28"/>
      <c r="D2" s="19"/>
      <c r="E2" s="19"/>
      <c r="F2" s="20"/>
    </row>
    <row r="3" spans="1:10" ht="19" thickBot="1">
      <c r="A3" s="10">
        <f>'Formulaire de saisie'!A1</f>
        <v>1</v>
      </c>
      <c r="B3" s="91" t="str">
        <f>'Formulaire de saisie'!B1</f>
        <v>Lois et Codes de déontologie</v>
      </c>
      <c r="C3" s="11"/>
      <c r="D3" s="50"/>
      <c r="E3" s="50"/>
      <c r="F3" s="50"/>
      <c r="G3" s="50"/>
      <c r="H3" s="40"/>
      <c r="I3" s="43"/>
      <c r="J3" s="13"/>
    </row>
    <row r="4" spans="1:10" ht="26.5" thickBot="1">
      <c r="A4" s="23" t="str">
        <f>'Formulaire de saisie'!A2</f>
        <v>1.1</v>
      </c>
      <c r="B4" s="74" t="str">
        <f>'Formulaire de saisie'!B2</f>
        <v xml:space="preserve">Identité catholique : l’organisation s’identifie elle-même comme étant une organisation caritative catholique suivant la doctrine sociale de l’Eglise et le droit canonique. </v>
      </c>
      <c r="C4" s="29"/>
      <c r="D4" s="37">
        <f t="shared" ref="D4:I4" si="0">SUM(D5:D6)</f>
        <v>0</v>
      </c>
      <c r="E4" s="37">
        <f t="shared" si="0"/>
        <v>0</v>
      </c>
      <c r="F4" s="37">
        <f t="shared" si="0"/>
        <v>2</v>
      </c>
      <c r="G4" s="49">
        <f t="shared" si="0"/>
        <v>1</v>
      </c>
      <c r="H4" s="41">
        <f t="shared" si="0"/>
        <v>0</v>
      </c>
      <c r="I4" s="41">
        <f t="shared" si="0"/>
        <v>0</v>
      </c>
      <c r="J4" s="38">
        <f>IF(H4&gt;0,SUM(I4/H4),0)</f>
        <v>0</v>
      </c>
    </row>
    <row r="5" spans="1:10" ht="26.5" thickBot="1">
      <c r="A5" s="2" t="str">
        <f>'Formulaire de saisie'!A3</f>
        <v>1.1.1</v>
      </c>
      <c r="B5" s="92" t="str">
        <f>'Formulaire de saisie'!B3</f>
        <v>La mission de servir, accompagner et défendre les pauvres et de promouvoir la charité et la justice guide le travail de l’organisation.</v>
      </c>
      <c r="C5" s="30"/>
      <c r="D5" s="34">
        <f>'Formulaire de saisie'!C3</f>
        <v>0</v>
      </c>
      <c r="E5" s="34">
        <f>IF(D5&gt;0,1,0)</f>
        <v>0</v>
      </c>
      <c r="F5" s="34">
        <v>1</v>
      </c>
      <c r="G5" s="51">
        <f>1/$F$4</f>
        <v>0.5</v>
      </c>
      <c r="H5" s="42">
        <f>E5*G5</f>
        <v>0</v>
      </c>
      <c r="I5" s="42">
        <f>D5*H5</f>
        <v>0</v>
      </c>
      <c r="J5" s="34"/>
    </row>
    <row r="6" spans="1:10" ht="26.5" thickBot="1">
      <c r="A6" s="2" t="str">
        <f>'Formulaire de saisie'!A4</f>
        <v>1.1.2</v>
      </c>
      <c r="B6" s="90" t="str">
        <f>'Formulaire de saisie'!B4</f>
        <v>Des éléments pertinents du droit canonique servent de référence aux objectifs, à la structure et au fonctionnement de l’organisation.</v>
      </c>
      <c r="C6" s="30"/>
      <c r="D6" s="34">
        <f>'Formulaire de saisie'!C4</f>
        <v>0</v>
      </c>
      <c r="E6" s="34">
        <f t="shared" ref="E6:E38" si="1">IF(D6&gt;0,1,0)</f>
        <v>0</v>
      </c>
      <c r="F6" s="34">
        <v>1</v>
      </c>
      <c r="G6" s="51">
        <f t="shared" ref="G6" si="2">1/$F$4</f>
        <v>0.5</v>
      </c>
      <c r="H6" s="42">
        <f t="shared" ref="H6:H23" si="3">E6*G6</f>
        <v>0</v>
      </c>
      <c r="I6" s="42">
        <f t="shared" ref="I6" si="4">D6*H6</f>
        <v>0</v>
      </c>
      <c r="J6" s="34"/>
    </row>
    <row r="7" spans="1:10" ht="26.5" thickBot="1">
      <c r="A7" s="1" t="str">
        <f>'Formulaire de saisie'!A5</f>
        <v>1.2</v>
      </c>
      <c r="B7" s="73" t="str">
        <f>'Formulaire de saisie'!B5</f>
        <v>Lois du pays : l’organisation agit conformément aux lois et aux exigences juridiques applicables dans le pays où elle est inscrite.</v>
      </c>
      <c r="C7" s="29"/>
      <c r="D7" s="37">
        <f t="shared" ref="D7:I7" si="5">SUM(D8:D9)</f>
        <v>0</v>
      </c>
      <c r="E7" s="37">
        <f t="shared" si="5"/>
        <v>0</v>
      </c>
      <c r="F7" s="37">
        <f t="shared" si="5"/>
        <v>2</v>
      </c>
      <c r="G7" s="49">
        <f t="shared" si="5"/>
        <v>1</v>
      </c>
      <c r="H7" s="41">
        <f t="shared" si="5"/>
        <v>0</v>
      </c>
      <c r="I7" s="41">
        <f t="shared" si="5"/>
        <v>0</v>
      </c>
      <c r="J7" s="38">
        <f>IF(H7&gt;0,SUM(I7/H7),0)</f>
        <v>0</v>
      </c>
    </row>
    <row r="8" spans="1:10" ht="26.5" thickBot="1">
      <c r="A8" s="2" t="str">
        <f>'Formulaire de saisie'!A6</f>
        <v>1.2.1</v>
      </c>
      <c r="B8" s="92" t="str">
        <f>'Formulaire de saisie'!B6</f>
        <v>Les Droits de l’homme et les conventions internationales s’y rapportant servent de référence aux textes fondamentaux de l’organisation.</v>
      </c>
      <c r="C8" s="30"/>
      <c r="D8" s="34">
        <f>'Formulaire de saisie'!C6</f>
        <v>0</v>
      </c>
      <c r="E8" s="34">
        <f t="shared" si="1"/>
        <v>0</v>
      </c>
      <c r="F8" s="34">
        <v>1</v>
      </c>
      <c r="G8" s="51">
        <f>1/$F$7</f>
        <v>0.5</v>
      </c>
      <c r="H8" s="42">
        <f t="shared" si="3"/>
        <v>0</v>
      </c>
      <c r="I8" s="42">
        <f t="shared" ref="I8:I9" si="6">D8*H8</f>
        <v>0</v>
      </c>
      <c r="J8" s="34"/>
    </row>
    <row r="9" spans="1:10" ht="26.5" thickBot="1">
      <c r="A9" s="2" t="str">
        <f>'Formulaire de saisie'!A7</f>
        <v>1.2.2</v>
      </c>
      <c r="B9" s="90" t="str">
        <f>'Formulaire de saisie'!B7</f>
        <v>L’organisation est officiellement et légalement inscrite et se conforme à l’ensemble des lois et des exigences juridiques applicables.</v>
      </c>
      <c r="C9" s="30"/>
      <c r="D9" s="34">
        <f>'Formulaire de saisie'!C7</f>
        <v>0</v>
      </c>
      <c r="E9" s="34">
        <f t="shared" si="1"/>
        <v>0</v>
      </c>
      <c r="F9" s="34">
        <v>1</v>
      </c>
      <c r="G9" s="51">
        <f t="shared" ref="G9" si="7">1/$F$7</f>
        <v>0.5</v>
      </c>
      <c r="H9" s="42">
        <f t="shared" si="3"/>
        <v>0</v>
      </c>
      <c r="I9" s="42">
        <f t="shared" si="6"/>
        <v>0</v>
      </c>
      <c r="J9" s="34"/>
    </row>
    <row r="10" spans="1:10" ht="26.5" thickBot="1">
      <c r="A10" s="1" t="str">
        <f>'Formulaire de saisie'!A8</f>
        <v>1.3</v>
      </c>
      <c r="B10" s="73" t="str">
        <f>'Formulaire de saisie'!B8</f>
        <v>Déontologie et conduite du personnel : l’organisation adhère au Code de déontologie et au Code de conduite du personnel de Caritas Internationalis.</v>
      </c>
      <c r="C10" s="29"/>
      <c r="D10" s="37">
        <f>SUM(D11:D13)</f>
        <v>0</v>
      </c>
      <c r="E10" s="37">
        <f>SUM(E11:E13)</f>
        <v>0</v>
      </c>
      <c r="F10" s="37">
        <f>SUM(F11:F13)</f>
        <v>3</v>
      </c>
      <c r="G10" s="49">
        <f t="shared" ref="G10" si="8">SUM(G11:G13)</f>
        <v>1</v>
      </c>
      <c r="H10" s="41">
        <f t="shared" ref="H10:I10" si="9">SUM(H11:H13)</f>
        <v>0</v>
      </c>
      <c r="I10" s="41">
        <f t="shared" si="9"/>
        <v>0</v>
      </c>
      <c r="J10" s="38">
        <f>IF(H10&gt;0,SUM(I10/H10),0)</f>
        <v>0</v>
      </c>
    </row>
    <row r="11" spans="1:10" ht="26.5" thickBot="1">
      <c r="A11" s="2" t="str">
        <f>'Formulaire de saisie'!A9</f>
        <v>1.3.1</v>
      </c>
      <c r="B11" s="131" t="str">
        <f>'Formulaire de saisie'!B9</f>
        <v>Un Code de déontologie et un Code de conduite du personnel équivalents ou cohérents avec ceux de Caritas Internationalis existent et sont appliqués.</v>
      </c>
      <c r="C11" s="30"/>
      <c r="D11" s="34">
        <f>'Formulaire de saisie'!C9</f>
        <v>0</v>
      </c>
      <c r="E11" s="34">
        <f t="shared" si="1"/>
        <v>0</v>
      </c>
      <c r="F11" s="35">
        <v>1</v>
      </c>
      <c r="G11" s="51">
        <f>1/$F$10</f>
        <v>0.33333333333333331</v>
      </c>
      <c r="H11" s="42">
        <f t="shared" si="3"/>
        <v>0</v>
      </c>
      <c r="I11" s="42">
        <f t="shared" ref="I11:I13" si="10">D11*H11</f>
        <v>0</v>
      </c>
      <c r="J11" s="34"/>
    </row>
    <row r="12" spans="1:10" ht="26.5" thickBot="1">
      <c r="A12" s="2" t="str">
        <f>'Formulaire de saisie'!A10</f>
        <v>1.3.2</v>
      </c>
      <c r="B12" s="130" t="str">
        <f>'Formulaire de saisie'!B10</f>
        <v>La direction de l’organisation s'engage en faveur des principes d’égalité et de diversité et veillent à ce qu’ils soient mis en application à tous les niveaux.</v>
      </c>
      <c r="C12" s="30"/>
      <c r="D12" s="34">
        <f>'Formulaire de saisie'!C10</f>
        <v>0</v>
      </c>
      <c r="E12" s="34">
        <f t="shared" ref="E12" si="11">IF(D12&gt;0,1,0)</f>
        <v>0</v>
      </c>
      <c r="F12" s="35">
        <v>1</v>
      </c>
      <c r="G12" s="51">
        <f>1/$F$10</f>
        <v>0.33333333333333331</v>
      </c>
      <c r="H12" s="42">
        <f t="shared" ref="H12" si="12">E12*G12</f>
        <v>0</v>
      </c>
      <c r="I12" s="42">
        <f t="shared" ref="I12" si="13">D12*H12</f>
        <v>0</v>
      </c>
      <c r="J12" s="34"/>
    </row>
    <row r="13" spans="1:10" ht="15" thickBot="1">
      <c r="A13" s="2" t="str">
        <f>'Formulaire de saisie'!A11</f>
        <v>1.3.3</v>
      </c>
      <c r="B13" s="130" t="str">
        <f>'Formulaire de saisie'!B11</f>
        <v xml:space="preserve">Une politique qui prévient les conflits d’intérêt à tous les niveaux existe et est appliquée. </v>
      </c>
      <c r="C13" s="30"/>
      <c r="D13" s="34">
        <f>'Formulaire de saisie'!C11</f>
        <v>0</v>
      </c>
      <c r="E13" s="34">
        <f t="shared" si="1"/>
        <v>0</v>
      </c>
      <c r="F13" s="35">
        <v>1</v>
      </c>
      <c r="G13" s="51">
        <f>1/$F$10</f>
        <v>0.33333333333333331</v>
      </c>
      <c r="H13" s="42">
        <f t="shared" si="3"/>
        <v>0</v>
      </c>
      <c r="I13" s="42">
        <f t="shared" si="10"/>
        <v>0</v>
      </c>
      <c r="J13" s="34"/>
    </row>
    <row r="14" spans="1:10" ht="26.5" thickBot="1">
      <c r="A14" s="1" t="str">
        <f>'Formulaire de saisie'!A12</f>
        <v>1.4</v>
      </c>
      <c r="B14" s="73" t="str">
        <f>'Formulaire de saisie'!B12</f>
        <v>Ethique humanitaire : l’organisation est tenue de respecter les normes et les principes humanitaires internationaux.</v>
      </c>
      <c r="C14" s="29"/>
      <c r="D14" s="37">
        <f t="shared" ref="D14:I14" si="14">SUM(D15:D15)</f>
        <v>0</v>
      </c>
      <c r="E14" s="37">
        <f t="shared" si="14"/>
        <v>0</v>
      </c>
      <c r="F14" s="37">
        <f t="shared" si="14"/>
        <v>1</v>
      </c>
      <c r="G14" s="49">
        <f t="shared" si="14"/>
        <v>1</v>
      </c>
      <c r="H14" s="41">
        <f t="shared" si="14"/>
        <v>0</v>
      </c>
      <c r="I14" s="41">
        <f t="shared" si="14"/>
        <v>0</v>
      </c>
      <c r="J14" s="38">
        <f>IF(H14&gt;0,SUM(I14/H14),0)</f>
        <v>0</v>
      </c>
    </row>
    <row r="15" spans="1:10" ht="26.5" thickBot="1">
      <c r="A15" s="2" t="str">
        <f>'Formulaire de saisie'!A13</f>
        <v>1.4.1</v>
      </c>
      <c r="B15" s="131" t="str">
        <f>'Formulaire de saisie'!B13</f>
        <v>Les normes et les principes humanitaires internationaux sont connus et adéquatement appliqués.</v>
      </c>
      <c r="C15" s="30"/>
      <c r="D15" s="34">
        <f>'Formulaire de saisie'!C13</f>
        <v>0</v>
      </c>
      <c r="E15" s="34">
        <f t="shared" si="1"/>
        <v>0</v>
      </c>
      <c r="F15" s="34">
        <v>1</v>
      </c>
      <c r="G15" s="51">
        <f>1/$F$14</f>
        <v>1</v>
      </c>
      <c r="H15" s="42">
        <f t="shared" si="3"/>
        <v>0</v>
      </c>
      <c r="I15" s="42">
        <f t="shared" ref="I15" si="15">D15*H15</f>
        <v>0</v>
      </c>
      <c r="J15" s="34"/>
    </row>
    <row r="16" spans="1:10" ht="26.5" thickBot="1">
      <c r="A16" s="23" t="str">
        <f>'Formulaire de saisie'!A14</f>
        <v>1.5</v>
      </c>
      <c r="B16" s="74" t="str">
        <f>'Formulaire de saisie'!B14</f>
        <v>Ethique environnementale : l’organisation garantit que les ressources naturelles sont utilisées judicieusement, le gaspillage réduit au maximum et les projets respectueux de l’environnement.</v>
      </c>
      <c r="C16" s="29"/>
      <c r="D16" s="37">
        <f t="shared" ref="D16:I16" si="16">SUM(D17:D17)</f>
        <v>0</v>
      </c>
      <c r="E16" s="37">
        <f t="shared" si="16"/>
        <v>0</v>
      </c>
      <c r="F16" s="37">
        <f t="shared" si="16"/>
        <v>1</v>
      </c>
      <c r="G16" s="49">
        <f t="shared" si="16"/>
        <v>1</v>
      </c>
      <c r="H16" s="41">
        <f t="shared" si="16"/>
        <v>0</v>
      </c>
      <c r="I16" s="41">
        <f t="shared" si="16"/>
        <v>0</v>
      </c>
      <c r="J16" s="38">
        <f>IF(H16&gt;0,SUM(I16/H16),0)</f>
        <v>0</v>
      </c>
    </row>
    <row r="17" spans="1:10" ht="39.5" thickBot="1">
      <c r="A17" s="2" t="str">
        <f>'Formulaire de saisie'!A15</f>
        <v>1.5.1</v>
      </c>
      <c r="B17" s="131" t="str">
        <f>'Formulaire de saisie'!B15</f>
        <v>Les Lignes directrices de CI sur la justice environnementale (2005) et les recommandations inspirées de « Laudato Si’» sont intégrées dans des politiques et appliquées dans les programmes et jusque dans la pratique.</v>
      </c>
      <c r="C17" s="30"/>
      <c r="D17" s="34">
        <f>'Formulaire de saisie'!C15</f>
        <v>0</v>
      </c>
      <c r="E17" s="34">
        <f t="shared" si="1"/>
        <v>0</v>
      </c>
      <c r="F17" s="34">
        <v>1</v>
      </c>
      <c r="G17" s="51">
        <f>1/$F$16</f>
        <v>1</v>
      </c>
      <c r="H17" s="42">
        <f t="shared" si="3"/>
        <v>0</v>
      </c>
      <c r="I17" s="42">
        <f t="shared" ref="I17" si="17">D17*H17</f>
        <v>0</v>
      </c>
      <c r="J17" s="34"/>
    </row>
    <row r="18" spans="1:10" ht="15" thickBot="1">
      <c r="A18" s="1" t="str">
        <f>'Formulaire de saisie'!A16</f>
        <v>1.6</v>
      </c>
      <c r="B18" s="73" t="str">
        <f>'Formulaire de saisie'!B16</f>
        <v xml:space="preserve">Principes de partenariat : l’organisation respecte les principes de partenariat de CI. </v>
      </c>
      <c r="C18" s="29"/>
      <c r="D18" s="37">
        <f t="shared" ref="D18:I18" si="18">SUM(D19:D20)</f>
        <v>0</v>
      </c>
      <c r="E18" s="37">
        <f t="shared" si="18"/>
        <v>0</v>
      </c>
      <c r="F18" s="37">
        <f t="shared" si="18"/>
        <v>2</v>
      </c>
      <c r="G18" s="49">
        <f t="shared" si="18"/>
        <v>1</v>
      </c>
      <c r="H18" s="41">
        <f t="shared" si="18"/>
        <v>0</v>
      </c>
      <c r="I18" s="41">
        <f t="shared" si="18"/>
        <v>0</v>
      </c>
      <c r="J18" s="38">
        <f>IF(H18&gt;0,SUM(I18/H18),0)</f>
        <v>0</v>
      </c>
    </row>
    <row r="19" spans="1:10" ht="15" thickBot="1">
      <c r="A19" s="2" t="str">
        <f>'Formulaire de saisie'!A17</f>
        <v>1.6.1</v>
      </c>
      <c r="B19" s="92" t="str">
        <f>'Formulaire de saisie'!B17</f>
        <v>Les principes de partenariat de CI guident les relations avec les autres organisations Caritas.</v>
      </c>
      <c r="C19" s="30"/>
      <c r="D19" s="34">
        <f>'Formulaire de saisie'!C17</f>
        <v>0</v>
      </c>
      <c r="E19" s="34">
        <f t="shared" si="1"/>
        <v>0</v>
      </c>
      <c r="F19" s="34">
        <v>1</v>
      </c>
      <c r="G19" s="51">
        <f>1/$F$18</f>
        <v>0.5</v>
      </c>
      <c r="H19" s="42">
        <f t="shared" si="3"/>
        <v>0</v>
      </c>
      <c r="I19" s="42">
        <f t="shared" ref="I19:I20" si="19">D19*H19</f>
        <v>0</v>
      </c>
      <c r="J19" s="34"/>
    </row>
    <row r="20" spans="1:10" ht="26.5" thickBot="1">
      <c r="A20" s="2" t="str">
        <f>'Formulaire de saisie'!A18</f>
        <v>1.6.2</v>
      </c>
      <c r="B20" s="90" t="str">
        <f>'Formulaire de saisie'!B18</f>
        <v>L’organisation fournit une coordination, un accompagnement et un soutien à ses structures diocésaines.</v>
      </c>
      <c r="C20" s="30"/>
      <c r="D20" s="34">
        <f>'Formulaire de saisie'!C18</f>
        <v>0</v>
      </c>
      <c r="E20" s="34">
        <f t="shared" si="1"/>
        <v>0</v>
      </c>
      <c r="F20" s="34">
        <v>1</v>
      </c>
      <c r="G20" s="51">
        <f t="shared" ref="G20" si="20">1/$F$18</f>
        <v>0.5</v>
      </c>
      <c r="H20" s="42">
        <f t="shared" si="3"/>
        <v>0</v>
      </c>
      <c r="I20" s="42">
        <f t="shared" si="19"/>
        <v>0</v>
      </c>
      <c r="J20" s="34"/>
    </row>
    <row r="21" spans="1:10" ht="39.5" thickBot="1">
      <c r="A21" s="1" t="str">
        <f>'Formulaire de saisie'!A19</f>
        <v>1.7</v>
      </c>
      <c r="B21" s="73" t="str">
        <f>'Formulaire de saisie'!B19</f>
        <v>Procédure de plaintes : l’organisation dispose d’un mécanisme de traitement des plaintes approprié et sûr, qui est officiellement communiqué et rendu public comme moyen de fournir un feed-back.</v>
      </c>
      <c r="C21" s="29"/>
      <c r="D21" s="37">
        <f>SUM(D22:D23)</f>
        <v>0</v>
      </c>
      <c r="E21" s="37">
        <f t="shared" ref="E21:F21" si="21">SUM(E22:E23)</f>
        <v>0</v>
      </c>
      <c r="F21" s="37">
        <f t="shared" si="21"/>
        <v>2</v>
      </c>
      <c r="G21" s="49">
        <f t="shared" ref="G21" si="22">SUM(G22:G23)</f>
        <v>1</v>
      </c>
      <c r="H21" s="41">
        <f t="shared" ref="H21:I21" si="23">SUM(H22:H23)</f>
        <v>0</v>
      </c>
      <c r="I21" s="41">
        <f t="shared" si="23"/>
        <v>0</v>
      </c>
      <c r="J21" s="38">
        <f>IF(H21&gt;0,SUM(I21/H21),0)</f>
        <v>0</v>
      </c>
    </row>
    <row r="22" spans="1:10" ht="26.5" thickBot="1">
      <c r="A22" s="2" t="str">
        <f>'Formulaire de saisie'!A20</f>
        <v>1.7.1</v>
      </c>
      <c r="B22" s="131" t="str">
        <f>'Formulaire de saisie'!B20</f>
        <v>Des procédures officielles et appropriées de traitement des plaintes pour le personnel, les participants aux programmes et les autres parties prenantes sont en place et appliquées.</v>
      </c>
      <c r="C22" s="30"/>
      <c r="D22" s="34">
        <f>'Formulaire de saisie'!C20</f>
        <v>0</v>
      </c>
      <c r="E22" s="34">
        <f t="shared" si="1"/>
        <v>0</v>
      </c>
      <c r="F22" s="34">
        <v>1</v>
      </c>
      <c r="G22" s="51">
        <f>'Norme sur la sauvegarde'!G6</f>
        <v>0.6</v>
      </c>
      <c r="H22" s="42">
        <f t="shared" si="3"/>
        <v>0</v>
      </c>
      <c r="I22" s="42">
        <f t="shared" ref="I22:I23" si="24">D22*H22</f>
        <v>0</v>
      </c>
      <c r="J22" s="34"/>
    </row>
    <row r="23" spans="1:10" ht="26.5" thickBot="1">
      <c r="A23" s="2" t="str">
        <f>'Formulaire de saisie'!A21</f>
        <v>1.7.2</v>
      </c>
      <c r="B23" s="90" t="str">
        <f>'Formulaire de saisie'!B21</f>
        <v>L'organisation applique une politique de dénonciation documentée (si il y a eu des cas) qui établit son engagement à protéger de représailles les dénonciateurs.</v>
      </c>
      <c r="C23" s="30"/>
      <c r="D23" s="34">
        <f>'Formulaire de saisie'!C21</f>
        <v>0</v>
      </c>
      <c r="E23" s="34">
        <f t="shared" si="1"/>
        <v>0</v>
      </c>
      <c r="F23" s="34">
        <v>1</v>
      </c>
      <c r="G23" s="51">
        <f>'Norme sur la sauvegarde'!G7</f>
        <v>0.4</v>
      </c>
      <c r="H23" s="42">
        <f t="shared" si="3"/>
        <v>0</v>
      </c>
      <c r="I23" s="42">
        <f t="shared" si="24"/>
        <v>0</v>
      </c>
      <c r="J23" s="34"/>
    </row>
    <row r="24" spans="1:10" ht="26.5" thickBot="1">
      <c r="A24" s="1" t="str">
        <f>'Formulaire de saisie'!A22</f>
        <v>1.8</v>
      </c>
      <c r="B24" s="132" t="str">
        <f>'Formulaire de saisie'!B22</f>
        <v>Mise en œuvre : l’organisation encourage les organisations Caritas diocésaines à respecter ces Normes de gestion.</v>
      </c>
      <c r="C24" s="29"/>
      <c r="D24" s="37">
        <f t="shared" ref="D24:I24" si="25">SUM(D25:D25)</f>
        <v>0</v>
      </c>
      <c r="E24" s="37">
        <f t="shared" si="25"/>
        <v>0</v>
      </c>
      <c r="F24" s="37">
        <f t="shared" si="25"/>
        <v>1</v>
      </c>
      <c r="G24" s="49">
        <f t="shared" si="25"/>
        <v>1</v>
      </c>
      <c r="H24" s="41">
        <f t="shared" si="25"/>
        <v>0</v>
      </c>
      <c r="I24" s="41">
        <f t="shared" si="25"/>
        <v>0</v>
      </c>
      <c r="J24" s="38">
        <f>IF(H24&gt;0,SUM(I24/H24),0)</f>
        <v>0</v>
      </c>
    </row>
    <row r="25" spans="1:10" ht="26.5" thickBot="1">
      <c r="A25" s="2" t="str">
        <f>'Formulaire de saisie'!A23</f>
        <v>1.8.1</v>
      </c>
      <c r="B25" s="90" t="str">
        <f>'Formulaire de saisie'!B23</f>
        <v xml:space="preserve">L’organisation invite et encourage les organisations Caritas diocésaines à mettre en œuvre les NG de CI. </v>
      </c>
      <c r="C25" s="30"/>
      <c r="D25" s="34">
        <f>'Formulaire de saisie'!C23</f>
        <v>0</v>
      </c>
      <c r="E25" s="34">
        <f t="shared" ref="E25" si="26">IF(D25&gt;0,1,0)</f>
        <v>0</v>
      </c>
      <c r="F25" s="34">
        <v>1</v>
      </c>
      <c r="G25" s="51">
        <f>1/F23</f>
        <v>1</v>
      </c>
      <c r="H25" s="42">
        <f t="shared" ref="H25" si="27">E25*G25</f>
        <v>0</v>
      </c>
      <c r="I25" s="42">
        <f>D25*H25</f>
        <v>0</v>
      </c>
      <c r="J25" s="34"/>
    </row>
    <row r="26" spans="1:10" ht="19" thickBot="1">
      <c r="A26" s="10">
        <f>'Formulaire de saisie'!A24</f>
        <v>2</v>
      </c>
      <c r="B26" s="91" t="str">
        <f>'Formulaire de saisie'!B24</f>
        <v>Gouvernance et organisation</v>
      </c>
      <c r="C26" s="11"/>
      <c r="D26" s="50"/>
      <c r="E26" s="50"/>
      <c r="F26" s="50"/>
      <c r="G26" s="50"/>
      <c r="H26" s="40"/>
      <c r="I26" s="43"/>
      <c r="J26" s="13"/>
    </row>
    <row r="27" spans="1:10" ht="26.5" thickBot="1">
      <c r="A27" s="23" t="str">
        <f>'Formulaire de saisie'!A25</f>
        <v>2.1</v>
      </c>
      <c r="B27" s="74" t="str">
        <f>'Formulaire de saisie'!B25</f>
        <v>Constitution: l’organisation dispose de documents constitutionnels qui se réfèrent aux valeurs de Caritas.</v>
      </c>
      <c r="C27" s="29"/>
      <c r="D27" s="37">
        <f t="shared" ref="D27:I27" si="28">SUM(D28:D28)</f>
        <v>0</v>
      </c>
      <c r="E27" s="37">
        <f t="shared" si="28"/>
        <v>0</v>
      </c>
      <c r="F27" s="37">
        <f t="shared" si="28"/>
        <v>1</v>
      </c>
      <c r="G27" s="49">
        <f t="shared" si="28"/>
        <v>1</v>
      </c>
      <c r="H27" s="41">
        <f t="shared" si="28"/>
        <v>0</v>
      </c>
      <c r="I27" s="41">
        <f t="shared" si="28"/>
        <v>0</v>
      </c>
      <c r="J27" s="38">
        <f>IF(H27&gt;0,SUM(I27/H27),0)</f>
        <v>0</v>
      </c>
    </row>
    <row r="28" spans="1:10" ht="15" thickBot="1">
      <c r="A28" s="2" t="str">
        <f>'Formulaire de saisie'!A26</f>
        <v>2.1.1</v>
      </c>
      <c r="B28" s="92" t="str">
        <f>'Formulaire de saisie'!B26</f>
        <v xml:space="preserve">Les documents constitutionnels sont en harmonie avec les Statuts de Caritas Internationalis. </v>
      </c>
      <c r="C28" s="30"/>
      <c r="D28" s="34">
        <f>'Formulaire de saisie'!C26</f>
        <v>0</v>
      </c>
      <c r="E28" s="34">
        <f t="shared" si="1"/>
        <v>0</v>
      </c>
      <c r="F28" s="34">
        <v>1</v>
      </c>
      <c r="G28" s="51">
        <f>1/$F$27</f>
        <v>1</v>
      </c>
      <c r="H28" s="42">
        <f t="shared" ref="H28" si="29">E28*G28</f>
        <v>0</v>
      </c>
      <c r="I28" s="42">
        <f t="shared" ref="I28" si="30">D28*H28</f>
        <v>0</v>
      </c>
      <c r="J28" s="34"/>
    </row>
    <row r="29" spans="1:10" ht="26.5" thickBot="1">
      <c r="A29" s="23" t="str">
        <f>'Formulaire de saisie'!A27</f>
        <v>2.2</v>
      </c>
      <c r="B29" s="74" t="str">
        <f>'Formulaire de saisie'!B27</f>
        <v>Structure de la gouvernance : le rôle et les responsabilités des organes de gouvernance sont clairement définis.</v>
      </c>
      <c r="C29" s="29"/>
      <c r="D29" s="37">
        <f t="shared" ref="D29:I29" si="31">SUM(D30:D32)</f>
        <v>0</v>
      </c>
      <c r="E29" s="37">
        <f t="shared" si="31"/>
        <v>0</v>
      </c>
      <c r="F29" s="37">
        <f t="shared" si="31"/>
        <v>3</v>
      </c>
      <c r="G29" s="49">
        <f t="shared" si="31"/>
        <v>1</v>
      </c>
      <c r="H29" s="41">
        <f t="shared" si="31"/>
        <v>0</v>
      </c>
      <c r="I29" s="41">
        <f t="shared" si="31"/>
        <v>0</v>
      </c>
      <c r="J29" s="38">
        <f>IF(H29&gt;0,SUM(I29/H29),0)</f>
        <v>0</v>
      </c>
    </row>
    <row r="30" spans="1:10" ht="39.5" thickBot="1">
      <c r="A30" s="2" t="str">
        <f>'Formulaire de saisie'!A28</f>
        <v>2.2.1</v>
      </c>
      <c r="B30" s="92" t="str">
        <f>'Formulaire de saisie'!B28</f>
        <v xml:space="preserve">Le but, la structure et les procédures de prises de décisions par la gouvernance et le rôle de celle-ci dans la nomination de la direction exécutive sont conformes aux exigences statutaires de l’organisation. </v>
      </c>
      <c r="C30" s="30"/>
      <c r="D30" s="34">
        <f>'Formulaire de saisie'!C28</f>
        <v>0</v>
      </c>
      <c r="E30" s="34">
        <f t="shared" si="1"/>
        <v>0</v>
      </c>
      <c r="F30" s="34">
        <v>1</v>
      </c>
      <c r="G30" s="51">
        <f>1/$F$29</f>
        <v>0.33333333333333331</v>
      </c>
      <c r="H30" s="42">
        <f t="shared" ref="H30:H32" si="32">E30*G30</f>
        <v>0</v>
      </c>
      <c r="I30" s="42">
        <f t="shared" ref="I30:I32" si="33">D30*H30</f>
        <v>0</v>
      </c>
      <c r="J30" s="34"/>
    </row>
    <row r="31" spans="1:10" ht="39.5" thickBot="1">
      <c r="A31" s="2" t="str">
        <f>'Formulaire de saisie'!A29</f>
        <v>2.2.2</v>
      </c>
      <c r="B31" s="90" t="str">
        <f>'Formulaire de saisie'!B29</f>
        <v>La gouvernance est composée de membres experts dans des domaines pertinents de spécialisation, dont le trésorier qui possède des connaissances et une expérience en gestion financière.</v>
      </c>
      <c r="C31" s="30"/>
      <c r="D31" s="34">
        <f>'Formulaire de saisie'!C29</f>
        <v>0</v>
      </c>
      <c r="E31" s="34">
        <f t="shared" si="1"/>
        <v>0</v>
      </c>
      <c r="F31" s="34">
        <v>1</v>
      </c>
      <c r="G31" s="51">
        <f t="shared" ref="G31:G32" si="34">1/$F$29</f>
        <v>0.33333333333333331</v>
      </c>
      <c r="H31" s="42">
        <f t="shared" si="32"/>
        <v>0</v>
      </c>
      <c r="I31" s="42">
        <f t="shared" si="33"/>
        <v>0</v>
      </c>
      <c r="J31" s="34"/>
    </row>
    <row r="32" spans="1:10" ht="26.5" thickBot="1">
      <c r="A32" s="2" t="str">
        <f>'Formulaire de saisie'!A30</f>
        <v>2.2.3</v>
      </c>
      <c r="B32" s="90" t="str">
        <f>'Formulaire de saisie'!B30</f>
        <v>Une communication régulière est assurée entre la gouvernance et la Conférence épiscopale ou son/ses délégué/s officiel/s d’une part et le personnel d’autre part.</v>
      </c>
      <c r="C32" s="30"/>
      <c r="D32" s="34">
        <f>'Formulaire de saisie'!C30</f>
        <v>0</v>
      </c>
      <c r="E32" s="34">
        <f t="shared" si="1"/>
        <v>0</v>
      </c>
      <c r="F32" s="34">
        <v>1</v>
      </c>
      <c r="G32" s="51">
        <f t="shared" si="34"/>
        <v>0.33333333333333331</v>
      </c>
      <c r="H32" s="42">
        <f t="shared" si="32"/>
        <v>0</v>
      </c>
      <c r="I32" s="42">
        <f t="shared" si="33"/>
        <v>0</v>
      </c>
      <c r="J32" s="34"/>
    </row>
    <row r="33" spans="1:10" ht="39.5" thickBot="1">
      <c r="A33" s="1" t="str">
        <f>'Formulaire de saisie'!A31</f>
        <v>2.3</v>
      </c>
      <c r="B33" s="73" t="str">
        <f>'Formulaire de saisie'!B31</f>
        <v>Direction et gestion d’ensemble : la direction exécutive favorise une mise en œuvre efficace et performante conforme à la vision et la mission de l’organisation, et développe de nouvelles visions et stratégies telles que l’exige l’évolution des circonstances et/ou des opportunités.</v>
      </c>
      <c r="C33" s="29"/>
      <c r="D33" s="37">
        <f t="shared" ref="D33:I33" si="35">SUM(D34:D35)</f>
        <v>0</v>
      </c>
      <c r="E33" s="37">
        <f t="shared" si="35"/>
        <v>0</v>
      </c>
      <c r="F33" s="37">
        <f t="shared" si="35"/>
        <v>2</v>
      </c>
      <c r="G33" s="49">
        <f t="shared" si="35"/>
        <v>1</v>
      </c>
      <c r="H33" s="41">
        <f t="shared" si="35"/>
        <v>0</v>
      </c>
      <c r="I33" s="41">
        <f t="shared" si="35"/>
        <v>0</v>
      </c>
      <c r="J33" s="38">
        <f>IF(H33&gt;0,SUM(I33/H33),0)</f>
        <v>0</v>
      </c>
    </row>
    <row r="34" spans="1:10" ht="26.5" thickBot="1">
      <c r="A34" s="2" t="str">
        <f>'Formulaire de saisie'!A32</f>
        <v>2.3.1</v>
      </c>
      <c r="B34" s="92" t="str">
        <f>'Formulaire de saisie'!B32</f>
        <v>La direction exécutive communique régulièrement sa stratégie, ses plans, ses budgets et leur mise en œuvre opérationnelle à la gouvernance.</v>
      </c>
      <c r="C34" s="30"/>
      <c r="D34" s="34">
        <f>'Formulaire de saisie'!C32</f>
        <v>0</v>
      </c>
      <c r="E34" s="34">
        <f t="shared" si="1"/>
        <v>0</v>
      </c>
      <c r="F34" s="34">
        <v>1</v>
      </c>
      <c r="G34" s="51">
        <f>1/$F$33</f>
        <v>0.5</v>
      </c>
      <c r="H34" s="42">
        <f t="shared" ref="H34:H35" si="36">E34*G34</f>
        <v>0</v>
      </c>
      <c r="I34" s="42">
        <f t="shared" ref="I34:I35" si="37">D34*H34</f>
        <v>0</v>
      </c>
      <c r="J34" s="34"/>
    </row>
    <row r="35" spans="1:10" ht="26.5" thickBot="1">
      <c r="A35" s="2" t="str">
        <f>'Formulaire de saisie'!A33</f>
        <v>2.3.2</v>
      </c>
      <c r="B35" s="90" t="str">
        <f>'Formulaire de saisie'!B33</f>
        <v>La direction exécutive prend des décisions après consultation, se réunit régulièrement, documente ses décisions clés et les communique aux parties prenantes concernées.</v>
      </c>
      <c r="C35" s="30"/>
      <c r="D35" s="34">
        <f>'Formulaire de saisie'!C33</f>
        <v>0</v>
      </c>
      <c r="E35" s="34">
        <f t="shared" si="1"/>
        <v>0</v>
      </c>
      <c r="F35" s="34">
        <v>1</v>
      </c>
      <c r="G35" s="51">
        <f t="shared" ref="G35" si="38">1/$F$33</f>
        <v>0.5</v>
      </c>
      <c r="H35" s="42">
        <f t="shared" si="36"/>
        <v>0</v>
      </c>
      <c r="I35" s="42">
        <f t="shared" si="37"/>
        <v>0</v>
      </c>
      <c r="J35" s="34"/>
    </row>
    <row r="36" spans="1:10" ht="28.15" customHeight="1" thickBot="1">
      <c r="A36" s="1" t="str">
        <f>'Formulaire de saisie'!A34</f>
        <v>2.4</v>
      </c>
      <c r="B36" s="73" t="str">
        <f>'Formulaire de saisie'!B34</f>
        <v>Gestion des ressources humaines : l’organisation gère ses ressources humaines comme stipulé dans les règlements et procédures connus de tout le personnel.</v>
      </c>
      <c r="C36" s="30"/>
      <c r="D36" s="37">
        <f>SUM(D37:D46)</f>
        <v>0</v>
      </c>
      <c r="E36" s="37">
        <f t="shared" ref="E36:F36" si="39">SUM(E37:E46)</f>
        <v>0</v>
      </c>
      <c r="F36" s="37">
        <f t="shared" si="39"/>
        <v>10</v>
      </c>
      <c r="G36" s="49">
        <f t="shared" ref="G36" si="40">SUM(G37:G46)</f>
        <v>0.99999999999999989</v>
      </c>
      <c r="H36" s="41">
        <f t="shared" ref="H36:I36" si="41">SUM(H37:H46)</f>
        <v>0</v>
      </c>
      <c r="I36" s="41">
        <f t="shared" si="41"/>
        <v>0</v>
      </c>
      <c r="J36" s="38">
        <f>IF(H36&gt;0,SUM(I36/H36),0)</f>
        <v>0</v>
      </c>
    </row>
    <row r="37" spans="1:10" ht="15" thickBot="1">
      <c r="A37" s="2" t="str">
        <f>'Formulaire de saisie'!A35</f>
        <v>2.4.1</v>
      </c>
      <c r="B37" s="92" t="str">
        <f>'Formulaire de saisie'!B35</f>
        <v xml:space="preserve">La direction exécutive veille à ce que l’organigramme soit actualisé et accessible. </v>
      </c>
      <c r="C37" s="30"/>
      <c r="D37" s="34">
        <f>'Formulaire de saisie'!C35</f>
        <v>0</v>
      </c>
      <c r="E37" s="34">
        <f t="shared" si="1"/>
        <v>0</v>
      </c>
      <c r="F37" s="34">
        <v>1</v>
      </c>
      <c r="G37" s="51">
        <f>1/$F$36</f>
        <v>0.1</v>
      </c>
      <c r="H37" s="42">
        <f t="shared" ref="H37:H46" si="42">E37*G37</f>
        <v>0</v>
      </c>
      <c r="I37" s="42">
        <f t="shared" ref="I37:I46" si="43">D37*H37</f>
        <v>0</v>
      </c>
      <c r="J37" s="34"/>
    </row>
    <row r="38" spans="1:10" ht="26.5" thickBot="1">
      <c r="A38" s="2" t="str">
        <f>'Formulaire de saisie'!A36</f>
        <v>2.4.2</v>
      </c>
      <c r="B38" s="90" t="str">
        <f>'Formulaire de saisie'!B36</f>
        <v>Des descriptifs de poste et des niveaux hiérarchiques clairement définis sont en place pour l’ensemble du personnel, y compris la direction exécutive.</v>
      </c>
      <c r="C38" s="29"/>
      <c r="D38" s="34">
        <f>'Formulaire de saisie'!C36</f>
        <v>0</v>
      </c>
      <c r="E38" s="34">
        <f t="shared" si="1"/>
        <v>0</v>
      </c>
      <c r="F38" s="34">
        <v>1</v>
      </c>
      <c r="G38" s="51">
        <f t="shared" ref="G38:G46" si="44">1/$F$36</f>
        <v>0.1</v>
      </c>
      <c r="H38" s="42">
        <f t="shared" si="42"/>
        <v>0</v>
      </c>
      <c r="I38" s="42">
        <f t="shared" si="43"/>
        <v>0</v>
      </c>
      <c r="J38" s="34"/>
    </row>
    <row r="39" spans="1:10" ht="39.5" thickBot="1">
      <c r="A39" s="2" t="str">
        <f>'Formulaire de saisie'!A37</f>
        <v>2.4.3</v>
      </c>
      <c r="B39" s="90" t="str">
        <f>'Formulaire de saisie'!B37</f>
        <v>Les systèmes de recrutement et de ressources humaines de l'organisation sont inclusifs, équitables, cohérents, transparents et conformes aux normes minimales mondiales de sauvegarde.</v>
      </c>
      <c r="C39" s="30"/>
      <c r="D39" s="34">
        <f>'Formulaire de saisie'!C37</f>
        <v>0</v>
      </c>
      <c r="E39" s="34">
        <f t="shared" ref="E39:E72" si="45">IF(D39&gt;0,1,0)</f>
        <v>0</v>
      </c>
      <c r="F39" s="34">
        <v>1</v>
      </c>
      <c r="G39" s="51">
        <f t="shared" si="44"/>
        <v>0.1</v>
      </c>
      <c r="H39" s="42">
        <f t="shared" si="42"/>
        <v>0</v>
      </c>
      <c r="I39" s="42">
        <f t="shared" si="43"/>
        <v>0</v>
      </c>
      <c r="J39" s="34"/>
    </row>
    <row r="40" spans="1:10" ht="39.5" thickBot="1">
      <c r="A40" s="72" t="str">
        <f>'Formulaire de saisie'!A38</f>
        <v>2.4.4</v>
      </c>
      <c r="B40" s="130" t="str">
        <f>'Formulaire de saisie'!B38</f>
        <v>Les politiques et les procédures du personnel respectent sa dignité, tendent à le retenir et favorisent l’équité. Elles sont justes, transparentes, non discriminatoires et conformes au droit du travail local.</v>
      </c>
      <c r="C40" s="30"/>
      <c r="D40" s="34">
        <f>'Formulaire de saisie'!C38</f>
        <v>0</v>
      </c>
      <c r="E40" s="34">
        <f t="shared" si="45"/>
        <v>0</v>
      </c>
      <c r="F40" s="34">
        <v>1</v>
      </c>
      <c r="G40" s="51">
        <f t="shared" si="44"/>
        <v>0.1</v>
      </c>
      <c r="H40" s="42">
        <f t="shared" si="42"/>
        <v>0</v>
      </c>
      <c r="I40" s="42">
        <f t="shared" si="43"/>
        <v>0</v>
      </c>
      <c r="J40" s="34"/>
    </row>
    <row r="41" spans="1:10" ht="26.5" thickBot="1">
      <c r="A41" s="2" t="str">
        <f>'Formulaire de saisie'!A39</f>
        <v>2.4.5</v>
      </c>
      <c r="B41" s="130" t="str">
        <f>'Formulaire de saisie'!B39</f>
        <v xml:space="preserve">Le personnel connaît la vision, le mandat, les politiques et les procédures de l’organisation et il y adhère. </v>
      </c>
      <c r="C41" s="30"/>
      <c r="D41" s="34">
        <f>'Formulaire de saisie'!C39</f>
        <v>0</v>
      </c>
      <c r="E41" s="34">
        <f t="shared" si="45"/>
        <v>0</v>
      </c>
      <c r="F41" s="34">
        <v>1</v>
      </c>
      <c r="G41" s="51">
        <f t="shared" si="44"/>
        <v>0.1</v>
      </c>
      <c r="H41" s="42">
        <f t="shared" si="42"/>
        <v>0</v>
      </c>
      <c r="I41" s="42">
        <f t="shared" si="43"/>
        <v>0</v>
      </c>
      <c r="J41" s="34"/>
    </row>
    <row r="42" spans="1:10" ht="26.5" thickBot="1">
      <c r="A42" s="2" t="str">
        <f>'Formulaire de saisie'!A40</f>
        <v>2.4.6</v>
      </c>
      <c r="B42" s="90" t="str">
        <f>'Formulaire de saisie'!B40</f>
        <v>L’organisation dispose d’un mécanisme de salaires et d’avantages sociaux du personnel établis par des contrats de travail conformément au droit du travail local.</v>
      </c>
      <c r="C42" s="30"/>
      <c r="D42" s="34">
        <f>'Formulaire de saisie'!C40</f>
        <v>0</v>
      </c>
      <c r="E42" s="34">
        <f t="shared" si="45"/>
        <v>0</v>
      </c>
      <c r="F42" s="34">
        <v>1</v>
      </c>
      <c r="G42" s="51">
        <f t="shared" si="44"/>
        <v>0.1</v>
      </c>
      <c r="H42" s="42">
        <f t="shared" si="42"/>
        <v>0</v>
      </c>
      <c r="I42" s="42">
        <f t="shared" si="43"/>
        <v>0</v>
      </c>
      <c r="J42" s="34"/>
    </row>
    <row r="43" spans="1:10" ht="39.5" thickBot="1">
      <c r="A43" s="2" t="str">
        <f>'Formulaire de saisie'!A41</f>
        <v>2.4.7</v>
      </c>
      <c r="B43" s="90" t="str">
        <f>'Formulaire de saisie'!B41</f>
        <v>Le personnel travaille conformément à des objectifs de performance clairs, a des entretiens d’évaluation réguliers et bénéficie d’un soutien et d’un développement adéquats pour remplir son rôle.B54</v>
      </c>
      <c r="C43" s="30"/>
      <c r="D43" s="34">
        <f>'Formulaire de saisie'!C41</f>
        <v>0</v>
      </c>
      <c r="E43" s="34">
        <f t="shared" si="45"/>
        <v>0</v>
      </c>
      <c r="F43" s="34">
        <v>1</v>
      </c>
      <c r="G43" s="51">
        <f t="shared" si="44"/>
        <v>0.1</v>
      </c>
      <c r="H43" s="42">
        <f t="shared" si="42"/>
        <v>0</v>
      </c>
      <c r="I43" s="42">
        <f t="shared" si="43"/>
        <v>0</v>
      </c>
      <c r="J43" s="34"/>
    </row>
    <row r="44" spans="1:10" ht="26.5" thickBot="1">
      <c r="A44" s="2" t="str">
        <f>'Formulaire de saisie'!A42</f>
        <v>2.4.8</v>
      </c>
      <c r="B44" s="90" t="str">
        <f>'Formulaire de saisie'!B42</f>
        <v>Les aspirations spirituelles du personnel sont satisfaites par des occasions et des temps de prière, de réflexion et de formation du cœur.</v>
      </c>
      <c r="C44" s="30"/>
      <c r="D44" s="34">
        <f>'Formulaire de saisie'!C42</f>
        <v>0</v>
      </c>
      <c r="E44" s="34">
        <f t="shared" ref="E44:E45" si="46">IF(D44&gt;0,1,0)</f>
        <v>0</v>
      </c>
      <c r="F44" s="34">
        <v>1</v>
      </c>
      <c r="G44" s="51">
        <f t="shared" si="44"/>
        <v>0.1</v>
      </c>
      <c r="H44" s="42">
        <f t="shared" ref="H44:H45" si="47">E44*G44</f>
        <v>0</v>
      </c>
      <c r="I44" s="42">
        <f t="shared" ref="I44:I45" si="48">D44*H44</f>
        <v>0</v>
      </c>
      <c r="J44" s="34"/>
    </row>
    <row r="45" spans="1:10" ht="26.5" thickBot="1">
      <c r="A45" s="2" t="str">
        <f>'Formulaire de saisie'!A43</f>
        <v>2.4.9</v>
      </c>
      <c r="B45" s="90" t="str">
        <f>'Formulaire de saisie'!B43</f>
        <v>L’organisation fournit à tous les membres du personnel et de la gouvernance une orientation et une formation à l’identité Caritas.</v>
      </c>
      <c r="C45" s="30"/>
      <c r="D45" s="34">
        <f>'Formulaire de saisie'!C43</f>
        <v>0</v>
      </c>
      <c r="E45" s="34">
        <f t="shared" si="46"/>
        <v>0</v>
      </c>
      <c r="F45" s="34">
        <v>1</v>
      </c>
      <c r="G45" s="51">
        <f t="shared" si="44"/>
        <v>0.1</v>
      </c>
      <c r="H45" s="42">
        <f t="shared" si="47"/>
        <v>0</v>
      </c>
      <c r="I45" s="42">
        <f t="shared" si="48"/>
        <v>0</v>
      </c>
      <c r="J45" s="34"/>
    </row>
    <row r="46" spans="1:10" ht="26.5" thickBot="1">
      <c r="A46" s="2" t="str">
        <f>'Formulaire de saisie'!A44</f>
        <v>2.4.10</v>
      </c>
      <c r="B46" s="130" t="str">
        <f>'Formulaire de saisie'!B44</f>
        <v>Une politique de sécurité, des protocoles et des plans pour la sécurité et le bien-être du personnel et des tiers sont en place et sont respectés.</v>
      </c>
      <c r="C46" s="30"/>
      <c r="D46" s="34">
        <f>'Formulaire de saisie'!C44</f>
        <v>0</v>
      </c>
      <c r="E46" s="34">
        <f t="shared" si="45"/>
        <v>0</v>
      </c>
      <c r="F46" s="34">
        <v>1</v>
      </c>
      <c r="G46" s="51">
        <f t="shared" si="44"/>
        <v>0.1</v>
      </c>
      <c r="H46" s="42">
        <f t="shared" si="42"/>
        <v>0</v>
      </c>
      <c r="I46" s="42">
        <f t="shared" si="43"/>
        <v>0</v>
      </c>
      <c r="J46" s="34"/>
    </row>
    <row r="47" spans="1:10" ht="26.5" thickBot="1">
      <c r="A47" s="1" t="str">
        <f>'Formulaire de saisie'!A45</f>
        <v>2.5</v>
      </c>
      <c r="B47" s="73" t="str">
        <f>'Formulaire de saisie'!B45</f>
        <v>Plan stratégique : l’organisation dispose d’un plan stratégique à jour, complet, réaliste et clair qui réunit sa vision, sa mission et ses objectifs spécifiques.</v>
      </c>
      <c r="C47" s="31"/>
      <c r="D47" s="37">
        <f t="shared" ref="D47:I47" si="49">SUM(D48:D48)</f>
        <v>0</v>
      </c>
      <c r="E47" s="37">
        <f t="shared" si="49"/>
        <v>0</v>
      </c>
      <c r="F47" s="37">
        <f t="shared" si="49"/>
        <v>1</v>
      </c>
      <c r="G47" s="49">
        <f t="shared" si="49"/>
        <v>1</v>
      </c>
      <c r="H47" s="41">
        <f t="shared" si="49"/>
        <v>0</v>
      </c>
      <c r="I47" s="41">
        <f t="shared" si="49"/>
        <v>0</v>
      </c>
      <c r="J47" s="38">
        <f>IF(H47&gt;0,SUM(I47/H47),0)</f>
        <v>0</v>
      </c>
    </row>
    <row r="48" spans="1:10" ht="26.5" thickBot="1">
      <c r="A48" s="2" t="str">
        <f>'Formulaire de saisie'!A46</f>
        <v>2.5.1</v>
      </c>
      <c r="B48" s="92" t="str">
        <f>'Formulaire de saisie'!B46</f>
        <v>Le plan stratégique de l’organisation reflète sa mission, il est élaboré de façon participative et il est géré et utilisé pour la planification opérationnelle et la prise de décision.</v>
      </c>
      <c r="C48" s="30"/>
      <c r="D48" s="34">
        <f>'Formulaire de saisie'!C46</f>
        <v>0</v>
      </c>
      <c r="E48" s="34">
        <f t="shared" si="45"/>
        <v>0</v>
      </c>
      <c r="F48" s="34">
        <v>1</v>
      </c>
      <c r="G48" s="51">
        <f>1/$F$47</f>
        <v>1</v>
      </c>
      <c r="H48" s="42">
        <f t="shared" ref="H48" si="50">E48*G48</f>
        <v>0</v>
      </c>
      <c r="I48" s="42">
        <f t="shared" ref="I48" si="51">D48*H48</f>
        <v>0</v>
      </c>
      <c r="J48" s="34"/>
    </row>
    <row r="49" spans="1:10" ht="26.5" thickBot="1">
      <c r="A49" s="1" t="str">
        <f>'Formulaire de saisie'!A47</f>
        <v>2.6</v>
      </c>
      <c r="B49" s="73" t="str">
        <f>'Formulaire de saisie'!B47</f>
        <v>Stratégie de collecte de fonds : l’organisation dispose d’un plan de collecte de fonds régulièrement mis à jour pour la mobilisation de ressources nationales et internationales.</v>
      </c>
      <c r="C49" s="30"/>
      <c r="D49" s="37">
        <f t="shared" ref="D49:I49" si="52">SUM(D50:D50)</f>
        <v>0</v>
      </c>
      <c r="E49" s="37">
        <f t="shared" si="52"/>
        <v>0</v>
      </c>
      <c r="F49" s="37">
        <f t="shared" si="52"/>
        <v>1</v>
      </c>
      <c r="G49" s="49">
        <f t="shared" si="52"/>
        <v>1</v>
      </c>
      <c r="H49" s="41">
        <f t="shared" si="52"/>
        <v>0</v>
      </c>
      <c r="I49" s="41">
        <f t="shared" si="52"/>
        <v>0</v>
      </c>
      <c r="J49" s="38">
        <f>IF(H49&gt;0,SUM(I49/H49),0)</f>
        <v>0</v>
      </c>
    </row>
    <row r="50" spans="1:10" ht="39.5" thickBot="1">
      <c r="A50" s="2" t="str">
        <f>'Formulaire de saisie'!A48</f>
        <v>2.6.1</v>
      </c>
      <c r="B50" s="92" t="str">
        <f>'Formulaire de saisie'!B48</f>
        <v>L’organisation a mis en place et exécute une stratégie (ou plan) de collecte de fonds visant à assurer la pérennité de l’organisation et à rechercher la diversification des sources à la fois au sein et au-delà du réseau de CI.</v>
      </c>
      <c r="C50" s="30"/>
      <c r="D50" s="34">
        <f>'Formulaire de saisie'!C48</f>
        <v>0</v>
      </c>
      <c r="E50" s="34">
        <f t="shared" si="45"/>
        <v>0</v>
      </c>
      <c r="F50" s="34">
        <v>1</v>
      </c>
      <c r="G50" s="51">
        <f>1/$F$49</f>
        <v>1</v>
      </c>
      <c r="H50" s="42">
        <f t="shared" ref="H50" si="53">E50*G50</f>
        <v>0</v>
      </c>
      <c r="I50" s="42">
        <f t="shared" ref="I50" si="54">D50*H50</f>
        <v>0</v>
      </c>
      <c r="J50" s="34"/>
    </row>
    <row r="51" spans="1:10" ht="39.5" thickBot="1">
      <c r="A51" s="1" t="str">
        <f>'Formulaire de saisie'!A49</f>
        <v>2.7</v>
      </c>
      <c r="B51" s="73" t="str">
        <f>'Formulaire de saisie'!B49</f>
        <v>Gestion des risques : l’organisation évalue attentivement et régulièrement les risques internes et externes qui pourraient l’empêcher d’accomplir ses objectifs. Des mesures sont mises en place pour réduire ces risques.</v>
      </c>
      <c r="C51" s="30"/>
      <c r="D51" s="37">
        <f t="shared" ref="D51:I51" si="55">SUM(D52:D53)</f>
        <v>0</v>
      </c>
      <c r="E51" s="37">
        <f t="shared" si="55"/>
        <v>0</v>
      </c>
      <c r="F51" s="37">
        <f t="shared" si="55"/>
        <v>2</v>
      </c>
      <c r="G51" s="49">
        <f t="shared" si="55"/>
        <v>1</v>
      </c>
      <c r="H51" s="41">
        <f t="shared" si="55"/>
        <v>0</v>
      </c>
      <c r="I51" s="41">
        <f t="shared" si="55"/>
        <v>0</v>
      </c>
      <c r="J51" s="38">
        <f>IF(H51&gt;0,SUM(I51/H51),0)</f>
        <v>0</v>
      </c>
    </row>
    <row r="52" spans="1:10" ht="39.5" thickBot="1">
      <c r="A52" s="2" t="str">
        <f>'Formulaire de saisie'!A50</f>
        <v>2.7.1</v>
      </c>
      <c r="B52" s="131" t="str">
        <f>'Formulaire de saisie'!B50</f>
        <v>Des mécanismes de gestion des risques sont en place pour identifier, évaluer, hiérarchiser et atténuer les risques internes et externes (y compris les catastrophes naturelles et provoquées par l’homme, et les questions liées à la sauvegarde) et d’autres questions émergentes.</v>
      </c>
      <c r="C52" s="30"/>
      <c r="D52" s="36">
        <f>'Formulaire de saisie'!C50</f>
        <v>0</v>
      </c>
      <c r="E52" s="34">
        <f t="shared" si="45"/>
        <v>0</v>
      </c>
      <c r="F52" s="36">
        <v>1</v>
      </c>
      <c r="G52" s="52">
        <f>1/$F$51</f>
        <v>0.5</v>
      </c>
      <c r="H52" s="42">
        <f t="shared" ref="H52:H53" si="56">E52*G52</f>
        <v>0</v>
      </c>
      <c r="I52" s="42">
        <f t="shared" ref="I52:I53" si="57">D52*H52</f>
        <v>0</v>
      </c>
      <c r="J52" s="36"/>
    </row>
    <row r="53" spans="1:10" ht="26.5" thickBot="1">
      <c r="A53" s="72" t="str">
        <f>'Formulaire de saisie'!A51</f>
        <v>2.7.2</v>
      </c>
      <c r="B53" s="90" t="str">
        <f>'Formulaire de saisie'!B51</f>
        <v xml:space="preserve">Une assurance fiable et efficace est en place pour réduire l’impact d’évènements imprévus sur les personnes, les biens et la continuité des activités. </v>
      </c>
      <c r="C53" s="30"/>
      <c r="D53" s="36">
        <f>'Formulaire de saisie'!C51</f>
        <v>0</v>
      </c>
      <c r="E53" s="34">
        <f t="shared" si="45"/>
        <v>0</v>
      </c>
      <c r="F53" s="34">
        <v>1</v>
      </c>
      <c r="G53" s="51">
        <f t="shared" ref="G53" si="58">1/$F$51</f>
        <v>0.5</v>
      </c>
      <c r="H53" s="42">
        <f t="shared" si="56"/>
        <v>0</v>
      </c>
      <c r="I53" s="42">
        <f t="shared" si="57"/>
        <v>0</v>
      </c>
      <c r="J53" s="34"/>
    </row>
    <row r="54" spans="1:10" ht="26.5" thickBot="1">
      <c r="A54" s="1" t="str">
        <f>'Formulaire de saisie'!A52</f>
        <v>2.8</v>
      </c>
      <c r="B54" s="73" t="str">
        <f>'Formulaire de saisie'!B52</f>
        <v>Apprentissage organisationnel : l’organisation encourage une culture dans laquelle le partage d’expériences façonne l’évolution de l’organisation.</v>
      </c>
      <c r="C54" s="29"/>
      <c r="D54" s="37">
        <f t="shared" ref="D54:I54" si="59">SUM(D55:D56)</f>
        <v>0</v>
      </c>
      <c r="E54" s="37">
        <f t="shared" si="59"/>
        <v>0</v>
      </c>
      <c r="F54" s="37">
        <f t="shared" si="59"/>
        <v>2</v>
      </c>
      <c r="G54" s="49">
        <f t="shared" si="59"/>
        <v>1</v>
      </c>
      <c r="H54" s="41">
        <f t="shared" si="59"/>
        <v>0</v>
      </c>
      <c r="I54" s="41">
        <f t="shared" si="59"/>
        <v>0</v>
      </c>
      <c r="J54" s="38">
        <f>IF(H54&gt;0,SUM(I54/H54),0)</f>
        <v>0</v>
      </c>
    </row>
    <row r="55" spans="1:10" ht="26.5" thickBot="1">
      <c r="A55" s="2" t="str">
        <f>'Formulaire de saisie'!A53</f>
        <v>2.8.1</v>
      </c>
      <c r="B55" s="131" t="str">
        <f>'Formulaire de saisie'!B53</f>
        <v>Une analyse est entreprise des évaluations, audits, examens, retours d’information et plaintes pour en tirer les enseignements et elle est partagée avec les parties prenantes concernées.</v>
      </c>
      <c r="C55" s="30"/>
      <c r="D55" s="34">
        <f>'Formulaire de saisie'!C53</f>
        <v>0</v>
      </c>
      <c r="E55" s="34">
        <f t="shared" si="45"/>
        <v>0</v>
      </c>
      <c r="F55" s="34">
        <v>1</v>
      </c>
      <c r="G55" s="51">
        <f>1/$F$54</f>
        <v>0.5</v>
      </c>
      <c r="H55" s="42">
        <f t="shared" ref="H55:H56" si="60">E55*G55</f>
        <v>0</v>
      </c>
      <c r="I55" s="42">
        <f t="shared" ref="I55:I56" si="61">D55*H55</f>
        <v>0</v>
      </c>
      <c r="J55" s="34"/>
    </row>
    <row r="56" spans="1:10" ht="39.5" thickBot="1">
      <c r="A56" s="2" t="str">
        <f>'Formulaire de saisie'!A54</f>
        <v>2.8.2</v>
      </c>
      <c r="B56" s="90" t="str">
        <f>'Formulaire de saisie'!B54</f>
        <v xml:space="preserve">Les connaissances et les expériences sont mises en commun à travers la participation aux réseaux sectoriels et thématiques en vue d’améliorer les pratiques et d’influencer au mieux un changement social positif. </v>
      </c>
      <c r="C56" s="30"/>
      <c r="D56" s="34">
        <f>'Formulaire de saisie'!C54</f>
        <v>0</v>
      </c>
      <c r="E56" s="34">
        <f t="shared" si="45"/>
        <v>0</v>
      </c>
      <c r="F56" s="34">
        <v>1</v>
      </c>
      <c r="G56" s="51">
        <f>1/$F$54</f>
        <v>0.5</v>
      </c>
      <c r="H56" s="42">
        <f t="shared" si="60"/>
        <v>0</v>
      </c>
      <c r="I56" s="42">
        <f t="shared" si="61"/>
        <v>0</v>
      </c>
      <c r="J56" s="34"/>
    </row>
    <row r="57" spans="1:10" ht="19" thickBot="1">
      <c r="A57" s="10">
        <f>'Formulaire de saisie'!A55</f>
        <v>3</v>
      </c>
      <c r="B57" s="91" t="str">
        <f>'Formulaire de saisie'!B55</f>
        <v>Reddition de comptes en matière de programmes et de finances</v>
      </c>
      <c r="C57" s="11"/>
      <c r="D57" s="12"/>
      <c r="E57" s="12"/>
      <c r="F57" s="12"/>
      <c r="G57" s="12"/>
      <c r="H57" s="40"/>
      <c r="I57" s="43"/>
      <c r="J57" s="13"/>
    </row>
    <row r="58" spans="1:10" ht="39.5" thickBot="1">
      <c r="A58" s="1">
        <f>'Formulaire de saisie'!A56</f>
        <v>3.1</v>
      </c>
      <c r="B58" s="73" t="str">
        <f>'Formulaire de saisie'!B56</f>
        <v>Gestion des projets : l’organisation veille à ce que tous les projets correspondent à sa vision et à sa mission et soient menés conformément aux besoins, aux vulnérabilités et aux capacités des communautés locales.</v>
      </c>
      <c r="C58" s="29"/>
      <c r="D58" s="37">
        <f t="shared" ref="D58:E58" si="62">SUM(D59:D64)</f>
        <v>0</v>
      </c>
      <c r="E58" s="37">
        <f t="shared" si="62"/>
        <v>0</v>
      </c>
      <c r="F58" s="37">
        <f>SUM(F59:F64)</f>
        <v>6</v>
      </c>
      <c r="G58" s="49">
        <f t="shared" ref="G58:I58" si="63">SUM(G59:G64)</f>
        <v>0.99999999999999989</v>
      </c>
      <c r="H58" s="41">
        <f t="shared" si="63"/>
        <v>0</v>
      </c>
      <c r="I58" s="41">
        <f t="shared" si="63"/>
        <v>0</v>
      </c>
      <c r="J58" s="38">
        <f>IF(H58&gt;0,SUM(I58/H58),0)</f>
        <v>0</v>
      </c>
    </row>
    <row r="59" spans="1:10" ht="26.5" thickBot="1">
      <c r="A59" s="2" t="str">
        <f>'Formulaire de saisie'!A57</f>
        <v>3.1.1</v>
      </c>
      <c r="B59" s="92" t="str">
        <f>'Formulaire de saisie'!B57</f>
        <v>L’organisation garantit une sélection de partenaires adéquats et pertinents et la surveillance des relations avec ces derniers.</v>
      </c>
      <c r="C59" s="30"/>
      <c r="D59" s="34">
        <f>'Formulaire de saisie'!C57</f>
        <v>0</v>
      </c>
      <c r="E59" s="34">
        <f t="shared" ref="E59:E64" si="64">IF(D59&gt;0,1,0)</f>
        <v>0</v>
      </c>
      <c r="F59" s="34">
        <v>1</v>
      </c>
      <c r="G59" s="51">
        <f t="shared" ref="G59:G64" si="65">1/$F$58</f>
        <v>0.16666666666666666</v>
      </c>
      <c r="H59" s="42">
        <f t="shared" ref="H59:H64" si="66">E59*G59</f>
        <v>0</v>
      </c>
      <c r="I59" s="42">
        <f t="shared" ref="I59:I64" si="67">D59*H59</f>
        <v>0</v>
      </c>
      <c r="J59" s="34"/>
    </row>
    <row r="60" spans="1:10" ht="39.5" thickBot="1">
      <c r="A60" s="2" t="str">
        <f>'Formulaire de saisie'!A58</f>
        <v>3.1.2</v>
      </c>
      <c r="B60" s="90" t="str">
        <f>'Formulaire de saisie'!B58</f>
        <v xml:space="preserve">Les programmes sont conçus de manière à bénéficier à la communauté locale et à promouvoir son relèvement et son développement. Ils sont réalistes et reposent sur des preuves manifestes. Ils prennent en compte les besoins, les vulnérabilités et les capacités des différents groupes. </v>
      </c>
      <c r="C60" s="30"/>
      <c r="D60" s="34">
        <f>'Formulaire de saisie'!C58</f>
        <v>0</v>
      </c>
      <c r="E60" s="34">
        <f t="shared" si="64"/>
        <v>0</v>
      </c>
      <c r="F60" s="34">
        <v>1</v>
      </c>
      <c r="G60" s="51">
        <f t="shared" si="65"/>
        <v>0.16666666666666666</v>
      </c>
      <c r="H60" s="42">
        <f t="shared" si="66"/>
        <v>0</v>
      </c>
      <c r="I60" s="42">
        <f t="shared" si="67"/>
        <v>0</v>
      </c>
      <c r="J60" s="34"/>
    </row>
    <row r="61" spans="1:10" ht="15.65" customHeight="1" thickBot="1">
      <c r="A61" s="2" t="str">
        <f>'Formulaire de saisie'!A59</f>
        <v>3.1.3</v>
      </c>
      <c r="B61" s="90" t="str">
        <f>'Formulaire de saisie'!B59</f>
        <v>L'organisation veille à ce que le contexte et les parties prenantes soient analysés de manière systématique, objective et continue et à ce que, en temps utile, des activités de démarrage soient menées, y compris le démarrage financier, la planification de la mise en œuvre des projets et le recrutement du personnel.</v>
      </c>
      <c r="C61" s="30"/>
      <c r="D61" s="34">
        <f>'Formulaire de saisie'!C59</f>
        <v>0</v>
      </c>
      <c r="E61" s="34">
        <f t="shared" si="64"/>
        <v>0</v>
      </c>
      <c r="F61" s="34">
        <v>1</v>
      </c>
      <c r="G61" s="51">
        <f t="shared" si="65"/>
        <v>0.16666666666666666</v>
      </c>
      <c r="H61" s="42">
        <f t="shared" si="66"/>
        <v>0</v>
      </c>
      <c r="I61" s="42">
        <f t="shared" si="67"/>
        <v>0</v>
      </c>
      <c r="J61" s="34"/>
    </row>
    <row r="62" spans="1:10" ht="39.5" thickBot="1">
      <c r="A62" s="2" t="str">
        <f>'Formulaire de saisie'!A60</f>
        <v>3.1.4</v>
      </c>
      <c r="B62" s="90" t="str">
        <f>'Formulaire de saisie'!B60</f>
        <v>Les projets sont mis en œuvre avec l’implication active des communautés, en utilisant une planification solide et le contrôle des résultats ainsi qu’une reddition de comptes envers les parties prenantes.</v>
      </c>
      <c r="C62" s="30"/>
      <c r="D62" s="34">
        <f>'Formulaire de saisie'!C60</f>
        <v>0</v>
      </c>
      <c r="E62" s="34">
        <f t="shared" si="64"/>
        <v>0</v>
      </c>
      <c r="F62" s="34">
        <v>1</v>
      </c>
      <c r="G62" s="51">
        <f t="shared" si="65"/>
        <v>0.16666666666666666</v>
      </c>
      <c r="H62" s="42">
        <f t="shared" si="66"/>
        <v>0</v>
      </c>
      <c r="I62" s="42">
        <f t="shared" si="67"/>
        <v>0</v>
      </c>
      <c r="J62" s="34"/>
    </row>
    <row r="63" spans="1:10" ht="26.5" thickBot="1">
      <c r="A63" s="2" t="str">
        <f>'Formulaire de saisie'!A61</f>
        <v>3.1.5</v>
      </c>
      <c r="B63" s="90" t="str">
        <f>'Formulaire de saisie'!B61</f>
        <v>La clôture des projets se fait en temps opportun, de manière adaptée et responsable à l’égard de toutes les parties prenantes.</v>
      </c>
      <c r="C63" s="30"/>
      <c r="D63" s="34">
        <f>'Formulaire de saisie'!C61</f>
        <v>0</v>
      </c>
      <c r="E63" s="34">
        <f t="shared" si="64"/>
        <v>0</v>
      </c>
      <c r="F63" s="34">
        <v>1</v>
      </c>
      <c r="G63" s="51">
        <f t="shared" si="65"/>
        <v>0.16666666666666666</v>
      </c>
      <c r="H63" s="42">
        <f t="shared" si="66"/>
        <v>0</v>
      </c>
      <c r="I63" s="42">
        <f t="shared" si="67"/>
        <v>0</v>
      </c>
      <c r="J63" s="34"/>
    </row>
    <row r="64" spans="1:10" s="228" customFormat="1" ht="39.5" thickBot="1">
      <c r="A64" s="2" t="str">
        <f>'Formulaire de saisie'!A62</f>
        <v>3.1.6</v>
      </c>
      <c r="B64" s="297" t="str">
        <f>'Formulaire de saisie'!B62</f>
        <v>Il y a un engagement communautaire actif et inclusif à toutes les étapes du cycle du  programme, qui s'appuie sur les structures, les ressources et les capacités communautaires existantes, et les renforce.</v>
      </c>
      <c r="C64" s="30"/>
      <c r="D64" s="34">
        <f>'Formulaire de saisie'!C62</f>
        <v>0</v>
      </c>
      <c r="E64" s="34">
        <f t="shared" si="64"/>
        <v>0</v>
      </c>
      <c r="F64" s="34">
        <v>1</v>
      </c>
      <c r="G64" s="51">
        <f t="shared" si="65"/>
        <v>0.16666666666666666</v>
      </c>
      <c r="H64" s="42">
        <f t="shared" si="66"/>
        <v>0</v>
      </c>
      <c r="I64" s="42">
        <f t="shared" si="67"/>
        <v>0</v>
      </c>
      <c r="J64" s="302"/>
    </row>
    <row r="65" spans="1:10" ht="26.5" thickBot="1">
      <c r="A65" s="23">
        <f>'Formulaire de saisie'!A63</f>
        <v>3.2</v>
      </c>
      <c r="B65" s="74" t="str">
        <f>'Formulaire de saisie'!B63</f>
        <v>Qualité des projets : l’organisation veille à ce que tous les projets soient réalisés conformément aux normes techniques applicables.</v>
      </c>
      <c r="C65" s="29"/>
      <c r="D65" s="37">
        <f>SUM(D66:D70)</f>
        <v>0</v>
      </c>
      <c r="E65" s="37">
        <f t="shared" ref="E65:I65" si="68">SUM(E66:E70)</f>
        <v>0</v>
      </c>
      <c r="F65" s="37">
        <f t="shared" si="68"/>
        <v>5</v>
      </c>
      <c r="G65" s="49">
        <f t="shared" si="68"/>
        <v>1</v>
      </c>
      <c r="H65" s="41">
        <f t="shared" si="68"/>
        <v>0</v>
      </c>
      <c r="I65" s="41">
        <f t="shared" si="68"/>
        <v>0</v>
      </c>
      <c r="J65" s="38">
        <f>IF(H65&gt;0,SUM(I65/H65),0)</f>
        <v>0</v>
      </c>
    </row>
    <row r="66" spans="1:10" ht="39.5" thickBot="1">
      <c r="A66" s="2" t="str">
        <f>'Formulaire de saisie'!A64</f>
        <v>3.2.1</v>
      </c>
      <c r="B66" s="90" t="str">
        <f>'Formulaire de saisie'!B64</f>
        <v>Une procédure standard est en place pour imputer les coûts directs et indirects aux activités (y compris les coûts de personnel) et rechercher l’accord de partenaires pour couvrir tous les coûts dans le cadre des contrats de projet.</v>
      </c>
      <c r="C66" s="30"/>
      <c r="D66" s="34">
        <f>'Formulaire de saisie'!C64</f>
        <v>0</v>
      </c>
      <c r="E66" s="34">
        <f t="shared" si="45"/>
        <v>0</v>
      </c>
      <c r="F66" s="34">
        <v>1</v>
      </c>
      <c r="G66" s="51">
        <f>1/$F$65</f>
        <v>0.2</v>
      </c>
      <c r="H66" s="42">
        <f t="shared" ref="H66:H70" si="69">E66*G66</f>
        <v>0</v>
      </c>
      <c r="I66" s="42">
        <f t="shared" ref="I66:I70" si="70">D66*H66</f>
        <v>0</v>
      </c>
      <c r="J66" s="34"/>
    </row>
    <row r="67" spans="1:10" ht="26.5" thickBot="1">
      <c r="A67" s="2" t="str">
        <f>'Formulaire de saisie'!A65</f>
        <v>3.2.2</v>
      </c>
      <c r="B67" s="130" t="str">
        <f>'Formulaire de saisie'!B65</f>
        <v>Les budgets des programmes sont réalistes, ils sont régulièrement contrôlés et font l’objet de rapports.</v>
      </c>
      <c r="C67" s="30"/>
      <c r="D67" s="34">
        <f>'Formulaire de saisie'!C65</f>
        <v>0</v>
      </c>
      <c r="E67" s="34">
        <f t="shared" ref="E67" si="71">IF(D67&gt;0,1,0)</f>
        <v>0</v>
      </c>
      <c r="F67" s="34">
        <v>1</v>
      </c>
      <c r="G67" s="51">
        <f t="shared" ref="G67:G70" si="72">1/$F$65</f>
        <v>0.2</v>
      </c>
      <c r="H67" s="42">
        <f t="shared" ref="H67" si="73">E67*G67</f>
        <v>0</v>
      </c>
      <c r="I67" s="42">
        <f t="shared" ref="I67" si="74">D67*H67</f>
        <v>0</v>
      </c>
      <c r="J67" s="34"/>
    </row>
    <row r="68" spans="1:10" ht="26.5" thickBot="1">
      <c r="A68" s="2" t="str">
        <f>'Formulaire de saisie'!A66</f>
        <v>3.2.3</v>
      </c>
      <c r="B68" s="90" t="str">
        <f>'Formulaire de saisie'!B66</f>
        <v>Les processus et les outils que contient la Boîte à outils de CI sont utilisés lorsque sont sollicités des fonds pour des Appels d’urgence de CI.</v>
      </c>
      <c r="C68" s="30"/>
      <c r="D68" s="34">
        <f>'Formulaire de saisie'!C66</f>
        <v>0</v>
      </c>
      <c r="E68" s="34">
        <f t="shared" ref="E68:E69" si="75">IF(D68&gt;0,1,0)</f>
        <v>0</v>
      </c>
      <c r="F68" s="34">
        <v>1</v>
      </c>
      <c r="G68" s="51">
        <f t="shared" si="72"/>
        <v>0.2</v>
      </c>
      <c r="H68" s="42">
        <f t="shared" ref="H68:H69" si="76">E68*G68</f>
        <v>0</v>
      </c>
      <c r="I68" s="42">
        <f t="shared" ref="I68:I69" si="77">D68*H68</f>
        <v>0</v>
      </c>
      <c r="J68" s="34"/>
    </row>
    <row r="69" spans="1:10" ht="39.5" thickBot="1">
      <c r="A69" s="2" t="str">
        <f>'Formulaire de saisie'!A67</f>
        <v>3.2.4</v>
      </c>
      <c r="B69" s="90" t="str">
        <f>'Formulaire de saisie'!B67</f>
        <v>Le personnel chargé des programmes et responsable de la réponse aux situations d’urgence est informé des Directives de CI pour les situations d’urgence, dès le lancement et tout au long du développement d’une telle opération; il en comprend le fonctionnement.</v>
      </c>
      <c r="C69" s="30"/>
      <c r="D69" s="34">
        <f>'Formulaire de saisie'!C67</f>
        <v>0</v>
      </c>
      <c r="E69" s="34">
        <f t="shared" si="75"/>
        <v>0</v>
      </c>
      <c r="F69" s="34">
        <v>1</v>
      </c>
      <c r="G69" s="51">
        <f t="shared" si="72"/>
        <v>0.2</v>
      </c>
      <c r="H69" s="42">
        <f t="shared" si="76"/>
        <v>0</v>
      </c>
      <c r="I69" s="42">
        <f t="shared" si="77"/>
        <v>0</v>
      </c>
      <c r="J69" s="34"/>
    </row>
    <row r="70" spans="1:10" ht="26.5" thickBot="1">
      <c r="A70" s="2" t="str">
        <f>'Formulaire de saisie'!A68</f>
        <v>3.2.5</v>
      </c>
      <c r="B70" s="90" t="str">
        <f>'Formulaire de saisie'!B68</f>
        <v>Le risque de catastrophe est évalué et, le cas échéant, des plans de préparation et une stratégie ou un plan de réponse aux situations d’urgence sont élaborés.</v>
      </c>
      <c r="C70" s="30"/>
      <c r="D70" s="34">
        <f>'Formulaire de saisie'!C68</f>
        <v>0</v>
      </c>
      <c r="E70" s="34">
        <f t="shared" si="45"/>
        <v>0</v>
      </c>
      <c r="F70" s="34">
        <v>1</v>
      </c>
      <c r="G70" s="51">
        <f t="shared" si="72"/>
        <v>0.2</v>
      </c>
      <c r="H70" s="42">
        <f t="shared" si="69"/>
        <v>0</v>
      </c>
      <c r="I70" s="42">
        <f t="shared" si="70"/>
        <v>0</v>
      </c>
      <c r="J70" s="34"/>
    </row>
    <row r="71" spans="1:10" ht="39.5" thickBot="1">
      <c r="A71" s="1">
        <f>'Formulaire de saisie'!A69</f>
        <v>3.3</v>
      </c>
      <c r="B71" s="73" t="str">
        <f>'Formulaire de saisie'!B69</f>
        <v>Planification financière : l’organisation a traduit ses objectifs spécifiques en plans pluriannuels élaborés afin d’atteindre ces objectifs. Dans ce cadre, les budgets annuels sont approuvés avant le début de leurs périodes respectives de mise en œuvre.</v>
      </c>
      <c r="C71" s="29"/>
      <c r="D71" s="37">
        <f t="shared" ref="D71:I71" si="78">SUM(D72:D72)</f>
        <v>0</v>
      </c>
      <c r="E71" s="37">
        <f t="shared" si="78"/>
        <v>0</v>
      </c>
      <c r="F71" s="37">
        <f t="shared" si="78"/>
        <v>1</v>
      </c>
      <c r="G71" s="49">
        <f t="shared" si="78"/>
        <v>1</v>
      </c>
      <c r="H71" s="41">
        <f t="shared" si="78"/>
        <v>0</v>
      </c>
      <c r="I71" s="41">
        <f t="shared" si="78"/>
        <v>0</v>
      </c>
      <c r="J71" s="38">
        <f>IF(H71&gt;0,SUM(I71/H71),0)</f>
        <v>0</v>
      </c>
    </row>
    <row r="72" spans="1:10" ht="15" thickBot="1">
      <c r="A72" s="2" t="str">
        <f>'Formulaire de saisie'!A70</f>
        <v>3.3.1</v>
      </c>
      <c r="B72" s="92" t="str">
        <f>'Formulaire de saisie'!B70</f>
        <v>Les budgets annuels sont réalistes et reflètent le plan stratégique et le plan opérationnel.</v>
      </c>
      <c r="C72" s="30"/>
      <c r="D72" s="34">
        <f>'Formulaire de saisie'!C70</f>
        <v>0</v>
      </c>
      <c r="E72" s="34">
        <f t="shared" si="45"/>
        <v>0</v>
      </c>
      <c r="F72" s="34">
        <v>1</v>
      </c>
      <c r="G72" s="51">
        <f>1/$F$71</f>
        <v>1</v>
      </c>
      <c r="H72" s="42">
        <f t="shared" ref="H72" si="79">E72*G72</f>
        <v>0</v>
      </c>
      <c r="I72" s="42">
        <f t="shared" ref="I72" si="80">D72*H72</f>
        <v>0</v>
      </c>
      <c r="J72" s="34"/>
    </row>
    <row r="73" spans="1:10" ht="39.5" thickBot="1">
      <c r="A73" s="1">
        <f>'Formulaire de saisie'!A71</f>
        <v>3.4</v>
      </c>
      <c r="B73" s="73" t="str">
        <f>'Formulaire de saisie'!B71</f>
        <v>Gestion financière : l’organisation exerce un rôle d’administrateur dans la gestion de ses ressources financières tout en veillant soigneusement à la fiabilité de ses informations financières.</v>
      </c>
      <c r="C73" s="29"/>
      <c r="D73" s="37">
        <f>SUM(D74:D79)</f>
        <v>0</v>
      </c>
      <c r="E73" s="37">
        <f t="shared" ref="E73:I73" si="81">SUM(E74:E79)</f>
        <v>0</v>
      </c>
      <c r="F73" s="37">
        <f t="shared" si="81"/>
        <v>6</v>
      </c>
      <c r="G73" s="49">
        <f t="shared" si="81"/>
        <v>0.99999999999999989</v>
      </c>
      <c r="H73" s="41">
        <f t="shared" si="81"/>
        <v>0</v>
      </c>
      <c r="I73" s="41">
        <f t="shared" si="81"/>
        <v>0</v>
      </c>
      <c r="J73" s="38">
        <f>IF(H73&gt;0,SUM(I73/H73),0)</f>
        <v>0</v>
      </c>
    </row>
    <row r="74" spans="1:10" ht="26.5" thickBot="1">
      <c r="A74" s="2" t="str">
        <f>'Formulaire de saisie'!A72</f>
        <v>3.4.1</v>
      </c>
      <c r="B74" s="92" t="str">
        <f>'Formulaire de saisie'!B72</f>
        <v>Le trésorier supervise toutes les transactions financières du système, ce qui inclut une séparation des fonctions entre la préparation et l’approbation des transactions.</v>
      </c>
      <c r="C74" s="30"/>
      <c r="D74" s="34">
        <f>'Formulaire de saisie'!C72</f>
        <v>0</v>
      </c>
      <c r="E74" s="34">
        <f>IF(D74&gt;0,1,0)</f>
        <v>0</v>
      </c>
      <c r="F74" s="34">
        <v>1</v>
      </c>
      <c r="G74" s="51">
        <f t="shared" ref="G74:G77" si="82">1/$F$73</f>
        <v>0.16666666666666666</v>
      </c>
      <c r="H74" s="42">
        <f t="shared" ref="H74:H77" si="83">E74*G74</f>
        <v>0</v>
      </c>
      <c r="I74" s="42">
        <f t="shared" ref="I74:I77" si="84">D74*H74</f>
        <v>0</v>
      </c>
      <c r="J74" s="34"/>
    </row>
    <row r="75" spans="1:10" ht="26.5" thickBot="1">
      <c r="A75" s="2" t="str">
        <f>'Formulaire de saisie'!A73</f>
        <v>3.4.2</v>
      </c>
      <c r="B75" s="90" t="str">
        <f>'Formulaire de saisie'!B73</f>
        <v>Un système comptable avec des mécanismes de contrôle à double entrée intégrés est en place et appliqué.</v>
      </c>
      <c r="C75" s="30"/>
      <c r="D75" s="34">
        <f>'Formulaire de saisie'!C73</f>
        <v>0</v>
      </c>
      <c r="E75" s="34">
        <f>IF(D75&gt;0,1,0)</f>
        <v>0</v>
      </c>
      <c r="F75" s="34">
        <v>1</v>
      </c>
      <c r="G75" s="51">
        <f t="shared" si="82"/>
        <v>0.16666666666666666</v>
      </c>
      <c r="H75" s="42">
        <f t="shared" si="83"/>
        <v>0</v>
      </c>
      <c r="I75" s="42">
        <f t="shared" si="84"/>
        <v>0</v>
      </c>
      <c r="J75" s="34"/>
    </row>
    <row r="76" spans="1:10" ht="26.5" thickBot="1">
      <c r="A76" s="2" t="str">
        <f>'Formulaire de saisie'!A74</f>
        <v>3.4.3</v>
      </c>
      <c r="B76" s="130" t="str">
        <f>'Formulaire de saisie'!B74</f>
        <v>La direction exécutive évalue régulièrement les contrôles internes et prend, le cas échéant, des mesures correctives.</v>
      </c>
      <c r="C76" s="30"/>
      <c r="D76" s="34">
        <f>'Formulaire de saisie'!C74</f>
        <v>0</v>
      </c>
      <c r="E76" s="34">
        <f>IF(D76&gt;0,1,0)</f>
        <v>0</v>
      </c>
      <c r="F76" s="34">
        <v>1</v>
      </c>
      <c r="G76" s="51">
        <f t="shared" si="82"/>
        <v>0.16666666666666666</v>
      </c>
      <c r="H76" s="42">
        <f t="shared" si="83"/>
        <v>0</v>
      </c>
      <c r="I76" s="42">
        <f t="shared" si="84"/>
        <v>0</v>
      </c>
      <c r="J76" s="34"/>
    </row>
    <row r="77" spans="1:10" ht="52.5" thickBot="1">
      <c r="A77" s="2" t="str">
        <f>'Formulaire de saisie'!A75</f>
        <v>3.4.4</v>
      </c>
      <c r="B77" s="90" t="str">
        <f>'Formulaire de saisie'!B75</f>
        <v>Des politiques et des procédures réduisant de manière réaliste le risque de fraude, de corruption, de blanchiment d'argent et de malversations, y compris l'utilisation de fonds pour des activités terroristes, sont mises en place. Les mesures appropriées sont prises lorsque des risques ou des manquements à la procédure sont identifiés.</v>
      </c>
      <c r="C77" s="30"/>
      <c r="D77" s="34">
        <f>'Formulaire de saisie'!C75</f>
        <v>0</v>
      </c>
      <c r="E77" s="34">
        <f>IF(D77&gt;0,1,0)</f>
        <v>0</v>
      </c>
      <c r="F77" s="34">
        <v>1</v>
      </c>
      <c r="G77" s="51">
        <f t="shared" si="82"/>
        <v>0.16666666666666666</v>
      </c>
      <c r="H77" s="42">
        <f t="shared" si="83"/>
        <v>0</v>
      </c>
      <c r="I77" s="42">
        <f t="shared" si="84"/>
        <v>0</v>
      </c>
      <c r="J77" s="34"/>
    </row>
    <row r="78" spans="1:10" ht="65.5" thickBot="1">
      <c r="A78" s="2" t="str">
        <f>'Formulaire de saisie'!A76</f>
        <v>3.4.5</v>
      </c>
      <c r="B78" s="92" t="str">
        <f>'Formulaire de saisie'!B76</f>
        <v>Le contrôle et la présentation de rapports financiers sont effectués régulièrement et conformément aux normes d’information (rendues) applicables aux organisations sans but lucratif, comme les Normes comptables internationales IAS (International Accounting Standards) ou les PCGR (Principes comptables généralement reconnus) des Etats-Unis, ou US-GAAP selon le sigle en anglais (Generally Accepted Accounting Principles).</v>
      </c>
      <c r="C78" s="30"/>
      <c r="D78" s="34">
        <f>'Formulaire de saisie'!C76</f>
        <v>0</v>
      </c>
      <c r="E78" s="34">
        <f t="shared" ref="E78:E104" si="85">IF(D78&gt;0,1,0)</f>
        <v>0</v>
      </c>
      <c r="F78" s="34">
        <v>1</v>
      </c>
      <c r="G78" s="51">
        <f>1/$F$73</f>
        <v>0.16666666666666666</v>
      </c>
      <c r="H78" s="42">
        <f t="shared" ref="H78:H79" si="86">E78*G78</f>
        <v>0</v>
      </c>
      <c r="I78" s="42">
        <f t="shared" ref="I78:I79" si="87">D78*H78</f>
        <v>0</v>
      </c>
      <c r="J78" s="34"/>
    </row>
    <row r="79" spans="1:10" ht="52.5" thickBot="1">
      <c r="A79" s="2" t="str">
        <f>'Formulaire de saisie'!A77</f>
        <v>3.4.6</v>
      </c>
      <c r="B79" s="90" t="str">
        <f>'Formulaire de saisie'!B77</f>
        <v>Des procédures sont en place et sont appliquées pour garantir que les documents administratifs (y compris les titres de propriété, les actes notariés) et les documents financiers, liés aux projets sont régulièrement stockés en lieu sûr et facile d’accès, conformément à la législation (fiscale) nationale, aux exigences de l’audit et aux accords de projet.</v>
      </c>
      <c r="C79" s="32"/>
      <c r="D79" s="34">
        <f>'Formulaire de saisie'!C77</f>
        <v>0</v>
      </c>
      <c r="E79" s="34">
        <f t="shared" si="85"/>
        <v>0</v>
      </c>
      <c r="F79" s="34">
        <v>1</v>
      </c>
      <c r="G79" s="51">
        <f t="shared" ref="G79" si="88">1/$F$73</f>
        <v>0.16666666666666666</v>
      </c>
      <c r="H79" s="42">
        <f t="shared" si="86"/>
        <v>0</v>
      </c>
      <c r="I79" s="42">
        <f t="shared" si="87"/>
        <v>0</v>
      </c>
      <c r="J79" s="34"/>
    </row>
    <row r="80" spans="1:10" ht="26.5" thickBot="1">
      <c r="A80" s="1" t="str">
        <f>'Formulaire de saisie'!A78</f>
        <v>3.5</v>
      </c>
      <c r="B80" s="73" t="str">
        <f>'Formulaire de saisie'!B78</f>
        <v>Politique d’approvisionnement : l’organisation a et applique une politique d’approvisionnement qui suit les procédures approuvées et la supervision des processus d’appels d’offres et d’achats.</v>
      </c>
      <c r="C80" s="30"/>
      <c r="D80" s="37">
        <f t="shared" ref="D80:I80" si="89">SUM(D81:D81)</f>
        <v>0</v>
      </c>
      <c r="E80" s="37">
        <f t="shared" si="89"/>
        <v>0</v>
      </c>
      <c r="F80" s="37">
        <f t="shared" si="89"/>
        <v>1</v>
      </c>
      <c r="G80" s="49">
        <f t="shared" si="89"/>
        <v>1</v>
      </c>
      <c r="H80" s="41">
        <f t="shared" si="89"/>
        <v>0</v>
      </c>
      <c r="I80" s="41">
        <f t="shared" si="89"/>
        <v>0</v>
      </c>
      <c r="J80" s="38">
        <f>IF(H80&gt;0,SUM(I80/H80),0)</f>
        <v>0</v>
      </c>
    </row>
    <row r="81" spans="1:10" ht="26.5" thickBot="1">
      <c r="A81" s="2" t="str">
        <f>'Formulaire de saisie'!A79</f>
        <v>3.5.1</v>
      </c>
      <c r="B81" s="131" t="str">
        <f>'Formulaire de saisie'!B79</f>
        <v>L’organisation applique une politique d’approvisionnement qui suit la procédure approuvée et la supervision du processus d’appel d’offres et d’achat.</v>
      </c>
      <c r="C81" s="30"/>
      <c r="D81" s="34">
        <f>'Formulaire de saisie'!C79</f>
        <v>0</v>
      </c>
      <c r="E81" s="34">
        <f t="shared" si="85"/>
        <v>0</v>
      </c>
      <c r="F81" s="34">
        <v>1</v>
      </c>
      <c r="G81" s="51">
        <f>1/$F$80</f>
        <v>1</v>
      </c>
      <c r="H81" s="42">
        <f t="shared" ref="H81" si="90">E81*G81</f>
        <v>0</v>
      </c>
      <c r="I81" s="42">
        <f t="shared" ref="I81" si="91">D81*H81</f>
        <v>0</v>
      </c>
      <c r="J81" s="34"/>
    </row>
    <row r="82" spans="1:10" ht="39.5" thickBot="1">
      <c r="A82" s="1" t="str">
        <f>'Formulaire de saisie'!A80</f>
        <v>3.6</v>
      </c>
      <c r="B82" s="73" t="str">
        <f>'Formulaire de saisie'!B80</f>
        <v>Gestion des actifs : l’organisation fait preuve de bonne gestion des ressources en assurant des procédures appropriées pour garantir l’existence, l’entretien et la sécurité de tous les biens immobilisés, tels que bâtiments, flotte de véhicules et équipement informatique.</v>
      </c>
      <c r="C82" s="30"/>
      <c r="D82" s="37">
        <f t="shared" ref="D82:I82" si="92">SUM(D83:D85)</f>
        <v>0</v>
      </c>
      <c r="E82" s="37">
        <f t="shared" si="92"/>
        <v>0</v>
      </c>
      <c r="F82" s="37">
        <f t="shared" si="92"/>
        <v>3</v>
      </c>
      <c r="G82" s="49">
        <f t="shared" si="92"/>
        <v>1</v>
      </c>
      <c r="H82" s="41">
        <f t="shared" si="92"/>
        <v>0</v>
      </c>
      <c r="I82" s="41">
        <f t="shared" si="92"/>
        <v>0</v>
      </c>
      <c r="J82" s="38">
        <f>IF(H82&gt;0,SUM(I82/H82),0)</f>
        <v>0</v>
      </c>
    </row>
    <row r="83" spans="1:10" ht="26.5" thickBot="1">
      <c r="A83" s="2" t="str">
        <f>'Formulaire de saisie'!A81</f>
        <v>3.6.1</v>
      </c>
      <c r="B83" s="92" t="str">
        <f>'Formulaire de saisie'!B81</f>
        <v>Les actifs immobilisés et leur fonctionnement sont protégés et gérés conformément au principe de bonne gestion.</v>
      </c>
      <c r="C83" s="30"/>
      <c r="D83" s="34">
        <f>'Formulaire de saisie'!C81</f>
        <v>0</v>
      </c>
      <c r="E83" s="34">
        <f t="shared" si="85"/>
        <v>0</v>
      </c>
      <c r="F83" s="34">
        <v>1</v>
      </c>
      <c r="G83" s="51">
        <f>1/$F$82</f>
        <v>0.33333333333333331</v>
      </c>
      <c r="H83" s="42">
        <f t="shared" ref="H83:H85" si="93">E83*G83</f>
        <v>0</v>
      </c>
      <c r="I83" s="42">
        <f t="shared" ref="I83:I85" si="94">D83*H83</f>
        <v>0</v>
      </c>
      <c r="J83" s="34"/>
    </row>
    <row r="84" spans="1:10" ht="28.15" customHeight="1" thickBot="1">
      <c r="A84" s="2" t="str">
        <f>'Formulaire de saisie'!A82</f>
        <v>3.6.2</v>
      </c>
      <c r="B84" s="90" t="str">
        <f>'Formulaire de saisie'!B82</f>
        <v>La taille, l'utilisation et l’entretien de la flotte de véhicules sont gérés de manière à contrôler les coûts et à prévenir les utilisations abusives.</v>
      </c>
      <c r="C84" s="30"/>
      <c r="D84" s="34">
        <f>'Formulaire de saisie'!C82</f>
        <v>0</v>
      </c>
      <c r="E84" s="34">
        <f t="shared" si="85"/>
        <v>0</v>
      </c>
      <c r="F84" s="34">
        <v>1</v>
      </c>
      <c r="G84" s="51">
        <f t="shared" ref="G84:G85" si="95">1/$F$82</f>
        <v>0.33333333333333331</v>
      </c>
      <c r="H84" s="42">
        <f t="shared" si="93"/>
        <v>0</v>
      </c>
      <c r="I84" s="42">
        <f t="shared" si="94"/>
        <v>0</v>
      </c>
      <c r="J84" s="34"/>
    </row>
    <row r="85" spans="1:10" ht="26.5" thickBot="1">
      <c r="A85" s="2" t="str">
        <f>'Formulaire de saisie'!A83</f>
        <v>3.6.3</v>
      </c>
      <c r="B85" s="90" t="str">
        <f>'Formulaire de saisie'!B83</f>
        <v>Les politiques et procédures TIC sont en place, couvrant au minimum la sécurité des données, l’utilisation acceptable et la gestion du cycle de vie du matériel et des logiciels informatiques.</v>
      </c>
      <c r="C85" s="30"/>
      <c r="D85" s="34">
        <f>'Formulaire de saisie'!C83</f>
        <v>0</v>
      </c>
      <c r="E85" s="34">
        <f t="shared" si="85"/>
        <v>0</v>
      </c>
      <c r="F85" s="34">
        <v>1</v>
      </c>
      <c r="G85" s="51">
        <f t="shared" si="95"/>
        <v>0.33333333333333331</v>
      </c>
      <c r="H85" s="42">
        <f t="shared" si="93"/>
        <v>0</v>
      </c>
      <c r="I85" s="42">
        <f t="shared" si="94"/>
        <v>0</v>
      </c>
      <c r="J85" s="34"/>
    </row>
    <row r="86" spans="1:10" ht="45" customHeight="1" thickBot="1">
      <c r="A86" s="1" t="str">
        <f>'Formulaire de saisie'!A84</f>
        <v>3.7</v>
      </c>
      <c r="B86" s="73" t="str">
        <f>'Formulaire de saisie'!B84</f>
        <v>Gestion des fonds : l’organisation gère ses fonds non affectés et affectés conformément à leurs objectifs.</v>
      </c>
      <c r="C86" s="30"/>
      <c r="D86" s="37">
        <f t="shared" ref="D86:I86" si="96">SUM(D87:D88)</f>
        <v>0</v>
      </c>
      <c r="E86" s="37">
        <f t="shared" si="96"/>
        <v>0</v>
      </c>
      <c r="F86" s="37">
        <f t="shared" si="96"/>
        <v>2</v>
      </c>
      <c r="G86" s="49">
        <f t="shared" si="96"/>
        <v>1</v>
      </c>
      <c r="H86" s="41">
        <f t="shared" si="96"/>
        <v>0</v>
      </c>
      <c r="I86" s="41">
        <f t="shared" si="96"/>
        <v>0</v>
      </c>
      <c r="J86" s="38">
        <f>IF(H86&gt;0,SUM(I86/H86),0)</f>
        <v>0</v>
      </c>
    </row>
    <row r="87" spans="1:10" ht="28.15" customHeight="1" thickBot="1">
      <c r="A87" s="2" t="str">
        <f>'Formulaire de saisie'!A85</f>
        <v>3.7.1</v>
      </c>
      <c r="B87" s="92" t="str">
        <f>'Formulaire de saisie'!B85</f>
        <v>L’organisation veille à maintenir les fonds non affectés suffisants pour, au cas où une partie substantielle des opérations cesserait, prendre en charge ses passifs financiers et respecter ses engagements.</v>
      </c>
      <c r="C87" s="30"/>
      <c r="D87" s="34">
        <f>'Formulaire de saisie'!C85</f>
        <v>0</v>
      </c>
      <c r="E87" s="34">
        <f t="shared" si="85"/>
        <v>0</v>
      </c>
      <c r="F87" s="34">
        <v>1</v>
      </c>
      <c r="G87" s="51">
        <f>1/$F$86</f>
        <v>0.5</v>
      </c>
      <c r="H87" s="42">
        <f t="shared" ref="H87:H88" si="97">E87*G87</f>
        <v>0</v>
      </c>
      <c r="I87" s="42">
        <f t="shared" ref="I87:I88" si="98">D87*H87</f>
        <v>0</v>
      </c>
      <c r="J87" s="34"/>
    </row>
    <row r="88" spans="1:10" ht="26.5" thickBot="1">
      <c r="A88" s="2" t="str">
        <f>'Formulaire de saisie'!A86</f>
        <v>3.7.2</v>
      </c>
      <c r="B88" s="90" t="str">
        <f>'Formulaire de saisie'!B86</f>
        <v>Les fonds sont gérés en fonction des buts pour lesquels ils ont été reçus et sont administrés en conséquence dans les comptes.</v>
      </c>
      <c r="C88" s="30"/>
      <c r="D88" s="34">
        <f>'Formulaire de saisie'!C86</f>
        <v>0</v>
      </c>
      <c r="E88" s="34">
        <f t="shared" si="85"/>
        <v>0</v>
      </c>
      <c r="F88" s="34">
        <v>1</v>
      </c>
      <c r="G88" s="51">
        <f t="shared" ref="G88" si="99">1/$F$86</f>
        <v>0.5</v>
      </c>
      <c r="H88" s="42">
        <f t="shared" si="97"/>
        <v>0</v>
      </c>
      <c r="I88" s="42">
        <f t="shared" si="98"/>
        <v>0</v>
      </c>
      <c r="J88" s="34"/>
    </row>
    <row r="89" spans="1:10" ht="26.5" thickBot="1">
      <c r="A89" s="23" t="str">
        <f>'Formulaire de saisie'!A87</f>
        <v>3.8</v>
      </c>
      <c r="B89" s="74" t="str">
        <f>'Formulaire de saisie'!B87</f>
        <v>Audit : les comptes annuels de l’organisation sont soumis à un audit externe et l’organisation procède à des audits internes indépendants.</v>
      </c>
      <c r="C89" s="30"/>
      <c r="D89" s="37">
        <f t="shared" ref="D89:I89" si="100">SUM(D90:D92)</f>
        <v>0</v>
      </c>
      <c r="E89" s="37">
        <f t="shared" si="100"/>
        <v>0</v>
      </c>
      <c r="F89" s="37">
        <f t="shared" si="100"/>
        <v>3</v>
      </c>
      <c r="G89" s="49">
        <f t="shared" si="100"/>
        <v>1</v>
      </c>
      <c r="H89" s="41">
        <f t="shared" si="100"/>
        <v>0</v>
      </c>
      <c r="I89" s="41">
        <f t="shared" si="100"/>
        <v>0</v>
      </c>
      <c r="J89" s="38">
        <f>IF(H89&gt;0,SUM(I89/H89),0)</f>
        <v>0</v>
      </c>
    </row>
    <row r="90" spans="1:10" ht="52.5" thickBot="1">
      <c r="A90" s="2" t="str">
        <f>'Formulaire de saisie'!A88</f>
        <v>3.8.1</v>
      </c>
      <c r="B90" s="92" t="str">
        <f>'Formulaire de saisie'!B88</f>
        <v>L’auditeur est sélectionné dans un processus transparent parmi des candidats dignes de confiance et impartiaux de sociétés réputées (de préférence membres de l’association nationale des professionnels de l’audit). Il est engagé, évalué et démis de ses fonctions par la gouvernance de l’organisation.</v>
      </c>
      <c r="C90" s="30"/>
      <c r="D90" s="34">
        <f>'Formulaire de saisie'!C88</f>
        <v>0</v>
      </c>
      <c r="E90" s="34">
        <f t="shared" si="85"/>
        <v>0</v>
      </c>
      <c r="F90" s="34">
        <v>1</v>
      </c>
      <c r="G90" s="51">
        <f t="shared" ref="G90:G92" si="101">1/$F$89</f>
        <v>0.33333333333333331</v>
      </c>
      <c r="H90" s="42">
        <f t="shared" ref="H90:H92" si="102">E90*G90</f>
        <v>0</v>
      </c>
      <c r="I90" s="42">
        <f t="shared" ref="I90:I92" si="103">D90*H90</f>
        <v>0</v>
      </c>
      <c r="J90" s="34"/>
    </row>
    <row r="91" spans="1:10" ht="39.5" thickBot="1">
      <c r="A91" s="2" t="str">
        <f>'Formulaire de saisie'!A89</f>
        <v>3.8.2</v>
      </c>
      <c r="B91" s="90" t="str">
        <f>'Formulaire de saisie'!B89</f>
        <v>L’auditeur est tenu de remettre avec son rapport d’audit une lettre de recommandations abordant les faiblesses des systèmes et des procédures opérationnelles et incluant les mesures correctives prévues par la direction exécutive.</v>
      </c>
      <c r="C91" s="30"/>
      <c r="D91" s="34">
        <f>'Formulaire de saisie'!C89</f>
        <v>0</v>
      </c>
      <c r="E91" s="34">
        <f t="shared" si="85"/>
        <v>0</v>
      </c>
      <c r="F91" s="34">
        <v>1</v>
      </c>
      <c r="G91" s="51">
        <f t="shared" si="101"/>
        <v>0.33333333333333331</v>
      </c>
      <c r="H91" s="42">
        <f t="shared" si="102"/>
        <v>0</v>
      </c>
      <c r="I91" s="42">
        <f t="shared" si="103"/>
        <v>0</v>
      </c>
      <c r="J91" s="34"/>
    </row>
    <row r="92" spans="1:10" ht="26.5" thickBot="1">
      <c r="A92" s="2" t="str">
        <f>'Formulaire de saisie'!A90</f>
        <v>3.8.3</v>
      </c>
      <c r="B92" s="90" t="str">
        <f>'Formulaire de saisie'!B90</f>
        <v>Un audit interne est régulièrement effectué pour éviter, prévenir et rectifier les anomalies du système financier et de gestion, et pour améliorer les performances.</v>
      </c>
      <c r="C92" s="32"/>
      <c r="D92" s="34">
        <f>'Formulaire de saisie'!C90</f>
        <v>0</v>
      </c>
      <c r="E92" s="34">
        <f t="shared" si="85"/>
        <v>0</v>
      </c>
      <c r="F92" s="34">
        <v>1</v>
      </c>
      <c r="G92" s="51">
        <f t="shared" si="101"/>
        <v>0.33333333333333331</v>
      </c>
      <c r="H92" s="42">
        <f t="shared" si="102"/>
        <v>0</v>
      </c>
      <c r="I92" s="42">
        <f t="shared" si="103"/>
        <v>0</v>
      </c>
      <c r="J92" s="34"/>
    </row>
    <row r="93" spans="1:10" ht="19" thickBot="1">
      <c r="A93" s="10">
        <f>'Formulaire de saisie'!A91</f>
        <v>4</v>
      </c>
      <c r="B93" s="91" t="str">
        <f>'Formulaire de saisie'!B91</f>
        <v>Participation des parties prenantes</v>
      </c>
      <c r="C93" s="11"/>
      <c r="D93" s="50"/>
      <c r="E93" s="40"/>
      <c r="F93" s="50"/>
      <c r="G93" s="50"/>
      <c r="H93" s="40"/>
      <c r="I93" s="43"/>
      <c r="J93" s="13"/>
    </row>
    <row r="94" spans="1:10" ht="40.5" customHeight="1" thickBot="1">
      <c r="A94" s="185">
        <f>'Formulaire de saisie'!A92</f>
        <v>4.0999999999999996</v>
      </c>
      <c r="B94" s="74" t="str">
        <f>'Formulaire de saisie'!B92</f>
        <v>Politique et systèmes de sauvegarde : l’organisation adhère à la Politique de Caritas Internationalis de sauvegarde des enfants et des adultes vulnérables et dispose d'un système clair et transparent pour prévenir, traiter et répondre aux préoccupations en matière de sauvegarde.</v>
      </c>
      <c r="C94" s="29"/>
      <c r="D94" s="37">
        <f t="shared" ref="D94:I94" si="104">SUM(D95:D98)</f>
        <v>0</v>
      </c>
      <c r="E94" s="37">
        <f t="shared" si="104"/>
        <v>0</v>
      </c>
      <c r="F94" s="37">
        <f t="shared" si="104"/>
        <v>4</v>
      </c>
      <c r="G94" s="49">
        <f t="shared" si="104"/>
        <v>1</v>
      </c>
      <c r="H94" s="41">
        <f t="shared" si="104"/>
        <v>0</v>
      </c>
      <c r="I94" s="41">
        <f t="shared" si="104"/>
        <v>0</v>
      </c>
      <c r="J94" s="38">
        <f>IF(H94&gt;0,SUM(I94/H94),0)</f>
        <v>0</v>
      </c>
    </row>
    <row r="95" spans="1:10" ht="32.25" customHeight="1" thickBot="1">
      <c r="A95" s="2" t="str">
        <f>'Formulaire de saisie'!A93</f>
        <v>4.1.1</v>
      </c>
      <c r="B95" s="92" t="str">
        <f>'Formulaire de saisie'!B93</f>
        <v>L'organisation a une politique de sauvegarde équivalente ou cohérente avec la Politique de CI de sauvegarde des enfants et des adultes vulnérables et la Politique de lutte contre le harcèlement.</v>
      </c>
      <c r="C95" s="30"/>
      <c r="D95" s="34">
        <f>'Formulaire de saisie'!C93</f>
        <v>0</v>
      </c>
      <c r="E95" s="34">
        <f t="shared" ref="E95" si="105">IF(D95&gt;0,1,0)</f>
        <v>0</v>
      </c>
      <c r="F95" s="34">
        <v>1</v>
      </c>
      <c r="G95" s="51">
        <f>'Norme sur la sauvegarde'!G17</f>
        <v>0.3</v>
      </c>
      <c r="H95" s="42">
        <f t="shared" ref="H95" si="106">E95*G95</f>
        <v>0</v>
      </c>
      <c r="I95" s="42">
        <f t="shared" ref="I95" si="107">D95*H95</f>
        <v>0</v>
      </c>
      <c r="J95" s="34"/>
    </row>
    <row r="96" spans="1:10" s="228" customFormat="1" ht="32.25" customHeight="1" thickBot="1">
      <c r="A96" s="2" t="str">
        <f>'Formulaire de saisie'!A94</f>
        <v>4.1.2</v>
      </c>
      <c r="B96" s="299" t="str">
        <f>'Formulaire de saisie'!B94</f>
        <v>L'organisation dispose d'un processus d'enquête sur les accusations liées à la sauvegarde et peut fournir la preuve qu'elle a correctement traité les accusations passées, le cas échéant par le biais d'enquêtes et de mesures correctives.</v>
      </c>
      <c r="C96" s="30"/>
      <c r="D96" s="34">
        <f>'Formulaire de saisie'!C94</f>
        <v>0</v>
      </c>
      <c r="E96" s="34">
        <f t="shared" ref="E96:E98" si="108">IF(D96&gt;0,1,0)</f>
        <v>0</v>
      </c>
      <c r="F96" s="34">
        <v>1</v>
      </c>
      <c r="G96" s="51">
        <f>'Norme sur la sauvegarde'!G18</f>
        <v>0.3</v>
      </c>
      <c r="H96" s="42">
        <f t="shared" ref="H96:H98" si="109">E96*G96</f>
        <v>0</v>
      </c>
      <c r="I96" s="42">
        <f t="shared" ref="I96:I98" si="110">D96*H96</f>
        <v>0</v>
      </c>
      <c r="J96" s="34"/>
    </row>
    <row r="97" spans="1:10" s="228" customFormat="1" ht="32.25" customHeight="1" thickBot="1">
      <c r="A97" s="2" t="str">
        <f>'Formulaire de saisie'!A95</f>
        <v>4.1.3</v>
      </c>
      <c r="B97" s="299" t="str">
        <f>'Formulaire de saisie'!B95</f>
        <v>L'organisation dispose d'un système pour orienter les victimes de violations des normes de sauvegarde vers les services disponibles, en fonction de leurs besoins et avec leur consentement.</v>
      </c>
      <c r="C97" s="30"/>
      <c r="D97" s="34">
        <f>'Formulaire de saisie'!C95</f>
        <v>0</v>
      </c>
      <c r="E97" s="34">
        <f t="shared" si="108"/>
        <v>0</v>
      </c>
      <c r="F97" s="34">
        <v>1</v>
      </c>
      <c r="G97" s="51">
        <f>'Norme sur la sauvegarde'!G19</f>
        <v>0.15</v>
      </c>
      <c r="H97" s="42">
        <f t="shared" si="109"/>
        <v>0</v>
      </c>
      <c r="I97" s="42">
        <f t="shared" si="110"/>
        <v>0</v>
      </c>
      <c r="J97" s="34"/>
    </row>
    <row r="98" spans="1:10" s="228" customFormat="1" ht="42" customHeight="1" thickBot="1">
      <c r="A98" s="2" t="str">
        <f>'Formulaire de saisie'!A96</f>
        <v>4.1.4</v>
      </c>
      <c r="B98" s="299" t="str">
        <f>'Formulaire de saisie'!B96</f>
        <v>L'organisation a des mécanismes en place pour inciter les partenaires et les prestataires de services sous contrat avec l'organisation à interdire la traite, l'exploitation et les abus sexuels, y compris la maltraitance des enfants, et à prendre des mesures pour prévenir et traiter ces questions.</v>
      </c>
      <c r="C98" s="30"/>
      <c r="D98" s="34">
        <f>'Formulaire de saisie'!C96</f>
        <v>0</v>
      </c>
      <c r="E98" s="34">
        <f t="shared" si="108"/>
        <v>0</v>
      </c>
      <c r="F98" s="34">
        <v>1</v>
      </c>
      <c r="G98" s="51">
        <f>'Norme sur la sauvegarde'!G20</f>
        <v>0.25</v>
      </c>
      <c r="H98" s="42">
        <f t="shared" si="109"/>
        <v>0</v>
      </c>
      <c r="I98" s="42">
        <f t="shared" si="110"/>
        <v>0</v>
      </c>
      <c r="J98" s="34"/>
    </row>
    <row r="99" spans="1:10" ht="26.5" thickBot="1">
      <c r="A99" s="185">
        <f>'Formulaire de saisie'!A97</f>
        <v>4.2</v>
      </c>
      <c r="B99" s="74" t="str">
        <f>'Formulaire de saisie'!B97</f>
        <v xml:space="preserve">Transparence et reddition de comptes : il existe des mécanismes transparents et systématiques pour garantir la responsabilité de l'organisation vis-à-vis des communautés qu'elle sert. </v>
      </c>
      <c r="C99" s="29"/>
      <c r="D99" s="37">
        <f t="shared" ref="D99:I99" si="111">SUM(D100:D101)</f>
        <v>0</v>
      </c>
      <c r="E99" s="37">
        <f t="shared" si="111"/>
        <v>0</v>
      </c>
      <c r="F99" s="37">
        <f t="shared" si="111"/>
        <v>2</v>
      </c>
      <c r="G99" s="49">
        <f t="shared" si="111"/>
        <v>1</v>
      </c>
      <c r="H99" s="41">
        <f t="shared" si="111"/>
        <v>0</v>
      </c>
      <c r="I99" s="41">
        <f t="shared" si="111"/>
        <v>0</v>
      </c>
      <c r="J99" s="38">
        <f>IF(H99&gt;0,SUM(I99/H99),0)</f>
        <v>0</v>
      </c>
    </row>
    <row r="100" spans="1:10" ht="52.5" thickBot="1">
      <c r="A100" s="2" t="str">
        <f>'Formulaire de saisie'!A98</f>
        <v>4.2.1</v>
      </c>
      <c r="B100" s="92" t="str">
        <f>'Formulaire de saisie'!B98</f>
        <v>L’organisation utilise des canaux de communication et un langage approprié pour informer les différents groupes et les personnes et communautés affectées de leurs droits, leur garantit l’accès à des informations précises et actualisées, et encourage leur participation à toutes les étapes du cycle de projet.</v>
      </c>
      <c r="C100" s="30"/>
      <c r="D100" s="34">
        <f>'Formulaire de saisie'!C98</f>
        <v>0</v>
      </c>
      <c r="E100" s="34">
        <f t="shared" si="85"/>
        <v>0</v>
      </c>
      <c r="F100" s="34">
        <v>1</v>
      </c>
      <c r="G100" s="51">
        <f>1/$F$99</f>
        <v>0.5</v>
      </c>
      <c r="H100" s="42">
        <f t="shared" ref="H100" si="112">E100*G100</f>
        <v>0</v>
      </c>
      <c r="I100" s="42">
        <f t="shared" ref="I100" si="113">D100*H100</f>
        <v>0</v>
      </c>
      <c r="J100" s="34"/>
    </row>
    <row r="101" spans="1:10" ht="39.5" thickBot="1">
      <c r="A101" s="2" t="str">
        <f>'Formulaire de saisie'!A99</f>
        <v>4.2.2</v>
      </c>
      <c r="B101" s="90" t="str">
        <f>'Formulaire de saisie'!B99</f>
        <v>Les programmes de l’organisation visent à accorder la priorité aux besoins des membres les plus vulnérables de la communauté et à éliminer les obstacles qu’ils peuvent rencontrer et qui entravent leur participation.</v>
      </c>
      <c r="C101" s="30"/>
      <c r="D101" s="34">
        <f>'Formulaire de saisie'!C99</f>
        <v>0</v>
      </c>
      <c r="E101" s="34">
        <f>IF(D101&gt;0,1,0)</f>
        <v>0</v>
      </c>
      <c r="F101" s="34">
        <v>1</v>
      </c>
      <c r="G101" s="51">
        <f>1/$F$99</f>
        <v>0.5</v>
      </c>
      <c r="H101" s="42">
        <f>E101*G101</f>
        <v>0</v>
      </c>
      <c r="I101" s="42">
        <f>D101*H101</f>
        <v>0</v>
      </c>
      <c r="J101" s="34"/>
    </row>
    <row r="102" spans="1:10" ht="26.5" thickBot="1">
      <c r="A102" s="1" t="str">
        <f>'Formulaire de saisie'!A100</f>
        <v>4.3</v>
      </c>
      <c r="B102" s="73" t="str">
        <f>'Formulaire de saisie'!B100</f>
        <v>Plaidoyer : l’organisation mène un travail de plaidoyer national et international dans les limites établies par l’autorité ecclésiale compétente.</v>
      </c>
      <c r="C102" s="29"/>
      <c r="D102" s="37">
        <f t="shared" ref="D102:I102" si="114">SUM(D103:D104)</f>
        <v>0</v>
      </c>
      <c r="E102" s="37">
        <f t="shared" si="114"/>
        <v>0</v>
      </c>
      <c r="F102" s="37">
        <f t="shared" si="114"/>
        <v>2</v>
      </c>
      <c r="G102" s="49">
        <f t="shared" si="114"/>
        <v>1</v>
      </c>
      <c r="H102" s="41">
        <f t="shared" si="114"/>
        <v>0</v>
      </c>
      <c r="I102" s="41">
        <f t="shared" si="114"/>
        <v>0</v>
      </c>
      <c r="J102" s="38">
        <f>IF(H102&gt;0,SUM(I102/H102),0)</f>
        <v>0</v>
      </c>
    </row>
    <row r="103" spans="1:10" ht="65.5" thickBot="1">
      <c r="A103" s="2" t="str">
        <f>'Formulaire de saisie'!A101</f>
        <v>4.3.1</v>
      </c>
      <c r="B103" s="92" t="str">
        <f>'Formulaire de saisie'!B101</f>
        <v>Les positions et les activités de plaidoyer de l’organisation sont fondées sur une analyse solide du problème, du contexte, des risques, et sur des preuves manifestes et elles sont enracinées dans l'Enseignement Social de l’Eglise. Elles sont développées et entreprises en collaboration avec d’autres partenaires sans compromettre ses principes. En cas de besoin, l’organisation sollicite l’avis et les conseils de l’autorité ecclésiale compétente.</v>
      </c>
      <c r="C103" s="30"/>
      <c r="D103" s="34">
        <f>'Formulaire de saisie'!C101</f>
        <v>0</v>
      </c>
      <c r="E103" s="34">
        <f t="shared" si="85"/>
        <v>0</v>
      </c>
      <c r="F103" s="34">
        <v>1</v>
      </c>
      <c r="G103" s="51">
        <f>1/$F$102</f>
        <v>0.5</v>
      </c>
      <c r="H103" s="42">
        <f t="shared" ref="H103:H104" si="115">E103*G103</f>
        <v>0</v>
      </c>
      <c r="I103" s="42">
        <f t="shared" ref="I103:I104" si="116">D103*H103</f>
        <v>0</v>
      </c>
      <c r="J103" s="34"/>
    </row>
    <row r="104" spans="1:10" ht="26.5" thickBot="1">
      <c r="A104" s="2" t="str">
        <f>'Formulaire de saisie'!A102</f>
        <v>4.3.2</v>
      </c>
      <c r="B104" s="90" t="str">
        <f>'Formulaire de saisie'!B102</f>
        <v>Un plan (ou stratégie) de plaidoyer se basant sur l’expérience de l’organisation et visant à s’attaquer aux causes profondes de l’injustice a été élaboré et mis en œuvre.</v>
      </c>
      <c r="C104" s="30"/>
      <c r="D104" s="34">
        <f>'Formulaire de saisie'!C102</f>
        <v>0</v>
      </c>
      <c r="E104" s="34">
        <f t="shared" si="85"/>
        <v>0</v>
      </c>
      <c r="F104" s="34">
        <v>1</v>
      </c>
      <c r="G104" s="51">
        <f t="shared" ref="G104" si="117">1/$F$102</f>
        <v>0.5</v>
      </c>
      <c r="H104" s="42">
        <f t="shared" si="115"/>
        <v>0</v>
      </c>
      <c r="I104" s="42">
        <f t="shared" si="116"/>
        <v>0</v>
      </c>
      <c r="J104" s="34"/>
    </row>
    <row r="105" spans="1:10" ht="15" thickBot="1">
      <c r="A105" s="1" t="str">
        <f>'Formulaire de saisie'!A103</f>
        <v>4.4</v>
      </c>
      <c r="B105" s="73" t="str">
        <f>'Formulaire de saisie'!B103</f>
        <v>Interaction avec la circonscription : implication des bases et des communautés paroissiales.</v>
      </c>
      <c r="C105" s="30"/>
      <c r="D105" s="37">
        <f t="shared" ref="D105:I105" si="118">SUM(D106:D106)</f>
        <v>0</v>
      </c>
      <c r="E105" s="37">
        <f t="shared" si="118"/>
        <v>0</v>
      </c>
      <c r="F105" s="37">
        <f t="shared" si="118"/>
        <v>1</v>
      </c>
      <c r="G105" s="49">
        <f t="shared" si="118"/>
        <v>1</v>
      </c>
      <c r="H105" s="41">
        <f t="shared" si="118"/>
        <v>0</v>
      </c>
      <c r="I105" s="41">
        <f t="shared" si="118"/>
        <v>0</v>
      </c>
      <c r="J105" s="38">
        <f>IF(H105&gt;0,SUM(I105/H105),0)</f>
        <v>0</v>
      </c>
    </row>
    <row r="106" spans="1:10" ht="26.5" thickBot="1">
      <c r="A106" s="2" t="str">
        <f>'Formulaire de saisie'!A104</f>
        <v>4.4.1</v>
      </c>
      <c r="B106" s="92" t="str">
        <f>'Formulaire de saisie'!B104</f>
        <v>L’organisation encourage de manière active l’engagement des communautés de base dans son travail.</v>
      </c>
      <c r="C106" s="30"/>
      <c r="D106" s="34">
        <f>'Formulaire de saisie'!C104</f>
        <v>0</v>
      </c>
      <c r="E106" s="34">
        <f t="shared" ref="E106" si="119">IF(D106&gt;0,1,0)</f>
        <v>0</v>
      </c>
      <c r="F106" s="34">
        <v>1</v>
      </c>
      <c r="G106" s="51">
        <f>1/$F$105</f>
        <v>1</v>
      </c>
      <c r="H106" s="42">
        <f t="shared" ref="H106" si="120">E106*G106</f>
        <v>0</v>
      </c>
      <c r="I106" s="42">
        <f t="shared" ref="I106" si="121">D106*H106</f>
        <v>0</v>
      </c>
      <c r="J106" s="34"/>
    </row>
    <row r="107" spans="1:10" ht="26.5" thickBot="1">
      <c r="A107" s="1" t="str">
        <f>'Formulaire de saisie'!A105</f>
        <v>4.5</v>
      </c>
      <c r="B107" s="73" t="str">
        <f>'Formulaire de saisie'!B105</f>
        <v>Travail en réseau : l’organisation participe de façon proactive à des réseaux sectoriels et thématiques.</v>
      </c>
      <c r="C107" s="30"/>
      <c r="D107" s="37">
        <f t="shared" ref="D107:I107" si="122">SUM(D108:D108)</f>
        <v>0</v>
      </c>
      <c r="E107" s="37">
        <f t="shared" si="122"/>
        <v>0</v>
      </c>
      <c r="F107" s="37">
        <f t="shared" si="122"/>
        <v>1</v>
      </c>
      <c r="G107" s="49">
        <f t="shared" si="122"/>
        <v>1</v>
      </c>
      <c r="H107" s="41">
        <f t="shared" si="122"/>
        <v>0</v>
      </c>
      <c r="I107" s="41">
        <f t="shared" si="122"/>
        <v>0</v>
      </c>
      <c r="J107" s="38">
        <f>IF(H107&gt;0,SUM(I107/H107),0)</f>
        <v>0</v>
      </c>
    </row>
    <row r="108" spans="1:10" ht="39.5" thickBot="1">
      <c r="A108" s="2" t="str">
        <f>'Formulaire de saisie'!A106</f>
        <v>4.5.1</v>
      </c>
      <c r="B108" s="92" t="str">
        <f>'Formulaire de saisie'!B106</f>
        <v>L’organisation collabore avec les organisations de la société civile et les autres parties intéressées pour éviter la répétition d’efforts, mobiliser des ressources, développer et mettre en œuvre une politique et des efforts de plaidoyer conjoints et maximiser l’impact de ces derniers.</v>
      </c>
      <c r="C108" s="30"/>
      <c r="D108" s="34">
        <f>'Formulaire de saisie'!C106</f>
        <v>0</v>
      </c>
      <c r="E108" s="34">
        <f t="shared" ref="E108" si="123">IF(D108&gt;0,1,0)</f>
        <v>0</v>
      </c>
      <c r="F108" s="34">
        <v>1</v>
      </c>
      <c r="G108" s="51">
        <f>1/$F$107</f>
        <v>1</v>
      </c>
      <c r="H108" s="42">
        <f t="shared" ref="H108" si="124">E108*G108</f>
        <v>0</v>
      </c>
      <c r="I108" s="42">
        <f t="shared" ref="I108" si="125">D108*H108</f>
        <v>0</v>
      </c>
      <c r="J108" s="34"/>
    </row>
    <row r="109" spans="1:10" ht="26.5" thickBot="1">
      <c r="A109" s="23" t="str">
        <f>'Formulaire de saisie'!A107</f>
        <v>4.6</v>
      </c>
      <c r="B109" s="74" t="str">
        <f>'Formulaire de saisie'!B107</f>
        <v>Partage d’informations : l’organisation communique avec les parties prenantes de manière ordonnée et transparente sur son travail et ses performances.</v>
      </c>
      <c r="C109" s="30"/>
      <c r="D109" s="37">
        <f>SUM(D110:D111)</f>
        <v>0</v>
      </c>
      <c r="E109" s="37">
        <f t="shared" ref="E109:I109" si="126">SUM(E110:E111)</f>
        <v>0</v>
      </c>
      <c r="F109" s="37">
        <f t="shared" si="126"/>
        <v>2</v>
      </c>
      <c r="G109" s="49">
        <f t="shared" si="126"/>
        <v>1</v>
      </c>
      <c r="H109" s="41">
        <f t="shared" si="126"/>
        <v>0</v>
      </c>
      <c r="I109" s="41">
        <f t="shared" si="126"/>
        <v>0</v>
      </c>
      <c r="J109" s="38">
        <f>IF(H109&gt;0,SUM(I109/H109),0)</f>
        <v>0</v>
      </c>
    </row>
    <row r="110" spans="1:10" ht="26.5" thickBot="1">
      <c r="A110" s="2" t="str">
        <f>'Formulaire de saisie'!A108</f>
        <v>4.6.1</v>
      </c>
      <c r="B110" s="92" t="str">
        <f>'Formulaire de saisie'!B108</f>
        <v>Des mécanismes de communication pertinents sont en place pour assurer que la direction exécutive est responsable et accessible au personnel et aux parties prenantes externes.</v>
      </c>
      <c r="C110" s="30"/>
      <c r="D110" s="34">
        <f>'Formulaire de saisie'!C108</f>
        <v>0</v>
      </c>
      <c r="E110" s="34">
        <f t="shared" ref="E110" si="127">IF(D110&gt;0,1,0)</f>
        <v>0</v>
      </c>
      <c r="F110" s="34">
        <v>1</v>
      </c>
      <c r="G110" s="51">
        <f>1/$F$109</f>
        <v>0.5</v>
      </c>
      <c r="H110" s="42">
        <f t="shared" ref="H110" si="128">E110*G110</f>
        <v>0</v>
      </c>
      <c r="I110" s="42">
        <f t="shared" ref="I110" si="129">D110*H110</f>
        <v>0</v>
      </c>
      <c r="J110" s="34"/>
    </row>
    <row r="111" spans="1:10" ht="39.5" thickBot="1">
      <c r="A111" s="2" t="str">
        <f>'Formulaire de saisie'!A109</f>
        <v>4.6.2</v>
      </c>
      <c r="B111" s="92" t="str">
        <f>'Formulaire de saisie'!B109</f>
        <v>L’organisation applique une politique et un protocole de communication clairs soulignant les responsabilités en matière de communication interne et externe avec les parties prenantes dans différentes situations.</v>
      </c>
      <c r="C111" s="30"/>
      <c r="D111" s="34">
        <f>'Formulaire de saisie'!C109</f>
        <v>0</v>
      </c>
      <c r="E111" s="34">
        <f>IF(D111&gt;0,1,0)</f>
        <v>0</v>
      </c>
      <c r="F111" s="34">
        <v>1</v>
      </c>
      <c r="G111" s="51">
        <f>1/$F$109</f>
        <v>0.5</v>
      </c>
      <c r="H111" s="42">
        <f t="shared" ref="H111" si="130">E111*G111</f>
        <v>0</v>
      </c>
      <c r="I111" s="42">
        <f t="shared" ref="I111" si="131">D111*H111</f>
        <v>0</v>
      </c>
      <c r="J111" s="34"/>
    </row>
    <row r="112" spans="1:10" ht="26.5" thickBot="1">
      <c r="A112" s="1" t="str">
        <f>'Formulaire de saisie'!A110</f>
        <v>4.7</v>
      </c>
      <c r="B112" s="73" t="str">
        <f>'Formulaire de saisie'!B110</f>
        <v>Protection des données : l’organisation se rend responsable de la protection et de la sauvegarde des données.</v>
      </c>
      <c r="C112" s="30"/>
      <c r="D112" s="37">
        <f t="shared" ref="D112:I112" si="132">SUM(D113:D113)</f>
        <v>0</v>
      </c>
      <c r="E112" s="37">
        <f t="shared" si="132"/>
        <v>0</v>
      </c>
      <c r="F112" s="37">
        <f t="shared" si="132"/>
        <v>1</v>
      </c>
      <c r="G112" s="49">
        <f t="shared" si="132"/>
        <v>1</v>
      </c>
      <c r="H112" s="41">
        <f t="shared" si="132"/>
        <v>0</v>
      </c>
      <c r="I112" s="41">
        <f t="shared" si="132"/>
        <v>0</v>
      </c>
      <c r="J112" s="38">
        <f>IF(H112&gt;0,SUM(I112/H112),0)</f>
        <v>0</v>
      </c>
    </row>
    <row r="113" spans="1:10" ht="39.5" thickBot="1">
      <c r="A113" s="2" t="str">
        <f>'Formulaire de saisie'!A111</f>
        <v>4.7.1</v>
      </c>
      <c r="B113" s="92" t="str">
        <f>'Formulaire de saisie'!B111</f>
        <v>L’organisation met en œuvre une politique de protection des données qui sauvegarde l’intégrité des informations stockées et qui protège les données à caractère personnel des parties intéressées, notamment du personnel, des donateurs et des participants aux programmes.</v>
      </c>
      <c r="C113" s="30"/>
      <c r="D113" s="34">
        <f>'Formulaire de saisie'!C111</f>
        <v>0</v>
      </c>
      <c r="E113" s="34">
        <f t="shared" ref="E113" si="133">IF(D113&gt;0,1,0)</f>
        <v>0</v>
      </c>
      <c r="F113" s="34">
        <v>1</v>
      </c>
      <c r="G113" s="51">
        <f>1/$F$112</f>
        <v>1</v>
      </c>
      <c r="H113" s="42">
        <f t="shared" ref="H113" si="134">E113*G113</f>
        <v>0</v>
      </c>
      <c r="I113" s="42">
        <f t="shared" ref="I113" si="135">D113*H113</f>
        <v>0</v>
      </c>
      <c r="J113" s="34"/>
    </row>
    <row r="114" spans="1:10" ht="39.5" thickBot="1">
      <c r="A114" s="1" t="str">
        <f>'Formulaire de saisie'!A112</f>
        <v>4.8</v>
      </c>
      <c r="B114" s="132" t="str">
        <f>'Formulaire de saisie'!B112</f>
        <v>Politique de divulgation de l’information : l’organisation est transparente et met les informations sur ses programmes et ses opérations à la disposition du public conformément à une politique de divulgation de l’information.</v>
      </c>
      <c r="C114" s="30"/>
      <c r="D114" s="37">
        <f t="shared" ref="D114:I114" si="136">SUM(D115:D115)</f>
        <v>0</v>
      </c>
      <c r="E114" s="37">
        <f t="shared" si="136"/>
        <v>0</v>
      </c>
      <c r="F114" s="37">
        <f t="shared" si="136"/>
        <v>1</v>
      </c>
      <c r="G114" s="49">
        <f t="shared" si="136"/>
        <v>1</v>
      </c>
      <c r="H114" s="41">
        <f t="shared" si="136"/>
        <v>0</v>
      </c>
      <c r="I114" s="41">
        <f t="shared" si="136"/>
        <v>0</v>
      </c>
      <c r="J114" s="38">
        <f>IF(H114&gt;0,SUM(I114/H114),0)</f>
        <v>0</v>
      </c>
    </row>
    <row r="115" spans="1:10" ht="15" thickBot="1">
      <c r="A115" s="2" t="str">
        <f>'Formulaire de saisie'!A113</f>
        <v>4.8.1</v>
      </c>
      <c r="B115" s="92" t="str">
        <f>'Formulaire de saisie'!B113</f>
        <v>Une politique de divulgation de l’information est en place, appliquée et publiée en externe.</v>
      </c>
      <c r="C115" s="30"/>
      <c r="D115" s="34">
        <f>'Formulaire de saisie'!C113</f>
        <v>0</v>
      </c>
      <c r="E115" s="34">
        <f t="shared" ref="E115" si="137">IF(D115&gt;0,1,0)</f>
        <v>0</v>
      </c>
      <c r="F115" s="36">
        <v>1</v>
      </c>
      <c r="G115" s="53">
        <f>1/$F$114</f>
        <v>1</v>
      </c>
      <c r="H115" s="42">
        <f t="shared" ref="H115" si="138">E115*G115</f>
        <v>0</v>
      </c>
      <c r="I115" s="42">
        <f t="shared" ref="I115" si="139">D115*H115</f>
        <v>0</v>
      </c>
      <c r="J115" s="36"/>
    </row>
    <row r="116" spans="1:10">
      <c r="A116" s="26"/>
      <c r="G116" s="54"/>
    </row>
    <row r="117" spans="1:10">
      <c r="A117" s="26"/>
      <c r="G117" s="54"/>
    </row>
    <row r="118" spans="1:10">
      <c r="A118" s="26"/>
      <c r="G118" s="54"/>
    </row>
    <row r="119" spans="1:10">
      <c r="A119" s="26"/>
      <c r="G119" s="54"/>
    </row>
    <row r="120" spans="1:10">
      <c r="A120" s="26"/>
      <c r="G120" s="54"/>
    </row>
    <row r="121" spans="1:10">
      <c r="A121" s="26"/>
      <c r="G121" s="54"/>
    </row>
    <row r="122" spans="1:10">
      <c r="A122" s="26"/>
      <c r="G122" s="54"/>
    </row>
    <row r="123" spans="1:10">
      <c r="A123" s="26"/>
    </row>
    <row r="124" spans="1:10">
      <c r="A124" s="26"/>
    </row>
    <row r="125" spans="1:10">
      <c r="A125" s="26"/>
    </row>
    <row r="126" spans="1:10">
      <c r="A126" s="26"/>
    </row>
    <row r="127" spans="1:10">
      <c r="A127" s="26"/>
    </row>
    <row r="128" spans="1:10">
      <c r="A128" s="26"/>
    </row>
    <row r="129" spans="1:1">
      <c r="A129" s="26"/>
    </row>
    <row r="130" spans="1:1">
      <c r="A130" s="26"/>
    </row>
    <row r="131" spans="1:1">
      <c r="A131" s="26"/>
    </row>
    <row r="132" spans="1:1">
      <c r="A132" s="26"/>
    </row>
    <row r="133" spans="1:1">
      <c r="A133" s="26"/>
    </row>
  </sheetData>
  <conditionalFormatting sqref="E103:E104 E106 E108 E113 E115 E110:E111 E19:E20 E72 E81 E83:E85 E87:E88 E90:E92 E100:E101 E66:E70 E74:E79 E22:E23 E25 E55:E56 E52:E53 E37:E46 E48 E50 E59:E63 E30:E32 E34:E35 E28 E5:E6 E8:E9 E11:E13 E15 E17 E95">
    <cfRule type="cellIs" dxfId="103" priority="49" operator="equal">
      <formula>0</formula>
    </cfRule>
  </conditionalFormatting>
  <conditionalFormatting sqref="D103:D104 D106 D108 D113 D115:D1048576 D110:D111 D19:D20 D72 D81 D83:D85 D87:D88 D90:D92 D100:D101 D66:D70 D74:D79 D22:D23 D25 D37:D46 D48 D50 D52:D53 D55:D56 D59:D63 D30:D32 D34:D35 D28 D5:D6 D95 D11:D13 D15 D17 D8:D9">
    <cfRule type="cellIs" dxfId="102" priority="12" operator="lessThan">
      <formula>1</formula>
    </cfRule>
  </conditionalFormatting>
  <conditionalFormatting sqref="E96:E98">
    <cfRule type="cellIs" dxfId="101" priority="4" operator="equal">
      <formula>0</formula>
    </cfRule>
  </conditionalFormatting>
  <conditionalFormatting sqref="D96:D98">
    <cfRule type="cellIs" dxfId="100" priority="3" operator="lessThan">
      <formula>1</formula>
    </cfRule>
  </conditionalFormatting>
  <conditionalFormatting sqref="E64">
    <cfRule type="cellIs" dxfId="99" priority="2" operator="equal">
      <formula>0</formula>
    </cfRule>
  </conditionalFormatting>
  <conditionalFormatting sqref="D64">
    <cfRule type="cellIs" dxfId="98" priority="1" operator="lessThan">
      <formula>1</formula>
    </cfRule>
  </conditionalFormatting>
  <pageMargins left="0.70866141732283472" right="0.51181102362204722" top="0.94488188976377963" bottom="0.74803149606299213" header="0.31496062992125984" footer="0.31496062992125984"/>
  <pageSetup paperSize="9" scale="63" fitToHeight="12" orientation="portrait" horizontalDpi="4294967293" r:id="rId1"/>
  <headerFooter>
    <oddHeader>&amp;C&amp;20Nom de l’organisation membre: .........................................................................</oddHeader>
    <oddFooter>&amp;L&amp;F /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topLeftCell="A8" zoomScaleNormal="100" workbookViewId="0">
      <selection activeCell="B34" sqref="B34"/>
    </sheetView>
  </sheetViews>
  <sheetFormatPr defaultRowHeight="14.5"/>
  <cols>
    <col min="1" max="1" width="5.81640625" style="4" bestFit="1" customWidth="1"/>
    <col min="2" max="2" width="73.26953125" customWidth="1"/>
    <col min="3" max="3" width="3.26953125" style="47" customWidth="1"/>
    <col min="4" max="4" width="9.7265625" style="39" bestFit="1" customWidth="1"/>
    <col min="5" max="5" width="11.7265625" style="39" bestFit="1" customWidth="1"/>
    <col min="6" max="6" width="11" style="39" bestFit="1" customWidth="1"/>
    <col min="7" max="7" width="12.26953125" style="6" customWidth="1"/>
    <col min="8" max="8" width="11.7265625" style="6" customWidth="1"/>
    <col min="9" max="9" width="9.7265625" style="6" customWidth="1"/>
    <col min="10" max="10" width="10.453125" style="6" customWidth="1"/>
    <col min="11" max="11" width="7.7265625" bestFit="1" customWidth="1"/>
  </cols>
  <sheetData>
    <row r="1" spans="1:11" ht="15" thickBot="1">
      <c r="A1" s="76"/>
      <c r="B1" s="77"/>
      <c r="C1" s="78"/>
      <c r="D1"/>
      <c r="E1" s="79"/>
      <c r="F1"/>
      <c r="G1"/>
      <c r="H1"/>
      <c r="I1" s="80"/>
      <c r="J1"/>
      <c r="K1" s="80"/>
    </row>
    <row r="2" spans="1:11" s="81" customFormat="1" ht="25.5" thickBot="1">
      <c r="A2" s="128"/>
      <c r="B2" s="129" t="s">
        <v>210</v>
      </c>
      <c r="C2" s="137"/>
      <c r="D2" s="133"/>
      <c r="E2" s="133"/>
      <c r="F2" s="133"/>
      <c r="G2" s="133"/>
      <c r="H2" s="133"/>
      <c r="I2" s="133"/>
      <c r="J2" s="134"/>
      <c r="K2" s="135"/>
    </row>
    <row r="4" spans="1:11" ht="15" thickBot="1"/>
    <row r="5" spans="1:11" ht="52.5" thickBot="1">
      <c r="A5" s="15"/>
      <c r="B5" s="60" t="s">
        <v>211</v>
      </c>
      <c r="C5" s="45"/>
      <c r="D5" s="197" t="s">
        <v>212</v>
      </c>
      <c r="E5" s="198" t="s">
        <v>213</v>
      </c>
      <c r="F5" s="198" t="s">
        <v>205</v>
      </c>
      <c r="G5" s="198" t="s">
        <v>206</v>
      </c>
      <c r="H5" s="198" t="s">
        <v>214</v>
      </c>
      <c r="I5" s="198" t="s">
        <v>215</v>
      </c>
      <c r="J5" s="198" t="s">
        <v>216</v>
      </c>
    </row>
    <row r="6" spans="1:11" ht="15" thickBot="1">
      <c r="A6" s="17"/>
      <c r="B6" s="18"/>
      <c r="C6" s="28"/>
      <c r="D6" s="55"/>
      <c r="E6" s="44"/>
      <c r="F6" s="44"/>
      <c r="G6" s="56"/>
      <c r="H6" s="57"/>
      <c r="I6" s="58"/>
    </row>
    <row r="7" spans="1:11" ht="26.25" customHeight="1" thickBot="1">
      <c r="A7" s="68">
        <v>1</v>
      </c>
      <c r="B7" s="99" t="s">
        <v>217</v>
      </c>
      <c r="C7" s="46"/>
      <c r="D7" s="111"/>
      <c r="E7" s="112">
        <f t="shared" ref="E7" si="0">SUM(E8:E15)</f>
        <v>0</v>
      </c>
      <c r="F7" s="112">
        <f t="shared" ref="F7" si="1">SUM(F8:F15)</f>
        <v>8</v>
      </c>
      <c r="G7" s="113">
        <v>1</v>
      </c>
      <c r="H7" s="114">
        <f t="shared" ref="H7" si="2">SUM(H8:H15)</f>
        <v>0</v>
      </c>
      <c r="I7" s="114">
        <f t="shared" ref="I7" si="3">SUM(I8:I15)</f>
        <v>0</v>
      </c>
      <c r="J7" s="115" t="str">
        <f>IF(H7&gt;0,SUM(I7/H7),"N/A")</f>
        <v>N/A</v>
      </c>
    </row>
    <row r="8" spans="1:11" ht="20.149999999999999" customHeight="1" thickBot="1">
      <c r="A8" s="67">
        <v>1.1000000000000001</v>
      </c>
      <c r="B8" s="95" t="s">
        <v>218</v>
      </c>
      <c r="C8" s="29"/>
      <c r="D8" s="115">
        <f>IF('Résultats Intermédiaires'!J4=0,0, 'Résultats Intermédiaires'!J4)</f>
        <v>0</v>
      </c>
      <c r="E8" s="116">
        <f t="shared" ref="E8:E15" si="4">IF(D8=0,0,F8)</f>
        <v>0</v>
      </c>
      <c r="F8" s="116">
        <v>1</v>
      </c>
      <c r="G8" s="157">
        <v>0.125</v>
      </c>
      <c r="H8" s="118">
        <f t="shared" ref="H8:H15" si="5">E8*G8</f>
        <v>0</v>
      </c>
      <c r="I8" s="119">
        <f>D8*H8</f>
        <v>0</v>
      </c>
      <c r="J8" s="102"/>
    </row>
    <row r="9" spans="1:11" ht="20.149999999999999" customHeight="1" thickBot="1">
      <c r="A9" s="69">
        <v>1.2</v>
      </c>
      <c r="B9" s="96" t="s">
        <v>331</v>
      </c>
      <c r="C9" s="29"/>
      <c r="D9" s="115">
        <f>IF('Résultats Intermédiaires'!J7=0,0, 'Résultats Intermédiaires'!J7)</f>
        <v>0</v>
      </c>
      <c r="E9" s="116">
        <f t="shared" si="4"/>
        <v>0</v>
      </c>
      <c r="F9" s="116">
        <v>1</v>
      </c>
      <c r="G9" s="157">
        <v>0.125</v>
      </c>
      <c r="H9" s="118">
        <f t="shared" si="5"/>
        <v>0</v>
      </c>
      <c r="I9" s="119">
        <f t="shared" ref="I9:I15" si="6">D9*H9</f>
        <v>0</v>
      </c>
      <c r="J9" s="102"/>
    </row>
    <row r="10" spans="1:11" ht="20.149999999999999" customHeight="1" thickBot="1">
      <c r="A10" s="69">
        <v>1.3</v>
      </c>
      <c r="B10" s="96" t="s">
        <v>219</v>
      </c>
      <c r="C10" s="29"/>
      <c r="D10" s="115">
        <f>IF('Résultats Intermédiaires'!J10=0,0, 'Résultats Intermédiaires'!J10)</f>
        <v>0</v>
      </c>
      <c r="E10" s="116">
        <f t="shared" si="4"/>
        <v>0</v>
      </c>
      <c r="F10" s="116">
        <v>1</v>
      </c>
      <c r="G10" s="157">
        <v>0.125</v>
      </c>
      <c r="H10" s="118">
        <f t="shared" si="5"/>
        <v>0</v>
      </c>
      <c r="I10" s="119">
        <f t="shared" si="6"/>
        <v>0</v>
      </c>
      <c r="J10" s="102"/>
    </row>
    <row r="11" spans="1:11" ht="20.149999999999999" customHeight="1" thickBot="1">
      <c r="A11" s="65">
        <v>1.4</v>
      </c>
      <c r="B11" s="97" t="s">
        <v>220</v>
      </c>
      <c r="C11" s="29"/>
      <c r="D11" s="115">
        <f>IF('Résultats Intermédiaires'!J14=0,0, 'Résultats Intermédiaires'!J14)</f>
        <v>0</v>
      </c>
      <c r="E11" s="116">
        <f t="shared" si="4"/>
        <v>0</v>
      </c>
      <c r="F11" s="116">
        <v>1</v>
      </c>
      <c r="G11" s="157">
        <v>0.125</v>
      </c>
      <c r="H11" s="118">
        <f t="shared" si="5"/>
        <v>0</v>
      </c>
      <c r="I11" s="119">
        <f t="shared" si="6"/>
        <v>0</v>
      </c>
      <c r="J11" s="102"/>
    </row>
    <row r="12" spans="1:11" ht="20.149999999999999" customHeight="1" thickBot="1">
      <c r="A12" s="65">
        <v>1.5</v>
      </c>
      <c r="B12" s="97" t="s">
        <v>221</v>
      </c>
      <c r="C12" s="29"/>
      <c r="D12" s="115">
        <f>IF('Résultats Intermédiaires'!J16=0,0, 'Résultats Intermédiaires'!J16)</f>
        <v>0</v>
      </c>
      <c r="E12" s="116">
        <f t="shared" si="4"/>
        <v>0</v>
      </c>
      <c r="F12" s="116">
        <v>1</v>
      </c>
      <c r="G12" s="157">
        <v>0.125</v>
      </c>
      <c r="H12" s="118">
        <f t="shared" si="5"/>
        <v>0</v>
      </c>
      <c r="I12" s="119">
        <f t="shared" si="6"/>
        <v>0</v>
      </c>
      <c r="J12" s="102"/>
    </row>
    <row r="13" spans="1:11" ht="20.149999999999999" customHeight="1" thickBot="1">
      <c r="A13" s="65">
        <v>1.6</v>
      </c>
      <c r="B13" s="97" t="s">
        <v>222</v>
      </c>
      <c r="C13" s="29"/>
      <c r="D13" s="115">
        <f>IF('Résultats Intermédiaires'!J18=0,0, 'Résultats Intermédiaires'!J18)</f>
        <v>0</v>
      </c>
      <c r="E13" s="116">
        <f t="shared" si="4"/>
        <v>0</v>
      </c>
      <c r="F13" s="116">
        <v>1</v>
      </c>
      <c r="G13" s="157">
        <v>0.17499999999999999</v>
      </c>
      <c r="H13" s="118">
        <f t="shared" si="5"/>
        <v>0</v>
      </c>
      <c r="I13" s="119">
        <f t="shared" si="6"/>
        <v>0</v>
      </c>
      <c r="J13" s="102"/>
    </row>
    <row r="14" spans="1:11" ht="20.149999999999999" customHeight="1" thickBot="1">
      <c r="A14" s="65">
        <v>1.7</v>
      </c>
      <c r="B14" s="97" t="s">
        <v>223</v>
      </c>
      <c r="C14" s="29"/>
      <c r="D14" s="115">
        <f>IF('Résultats Intermédiaires'!J21=0,0, 'Résultats Intermédiaires'!J21)</f>
        <v>0</v>
      </c>
      <c r="E14" s="116">
        <f t="shared" si="4"/>
        <v>0</v>
      </c>
      <c r="F14" s="116">
        <v>1</v>
      </c>
      <c r="G14" s="157">
        <v>0.125</v>
      </c>
      <c r="H14" s="118">
        <f t="shared" si="5"/>
        <v>0</v>
      </c>
      <c r="I14" s="119">
        <f t="shared" si="6"/>
        <v>0</v>
      </c>
      <c r="J14" s="102"/>
    </row>
    <row r="15" spans="1:11" ht="20.149999999999999" customHeight="1" thickBot="1">
      <c r="A15" s="65" t="s">
        <v>19</v>
      </c>
      <c r="B15" s="97" t="s">
        <v>224</v>
      </c>
      <c r="C15" s="29"/>
      <c r="D15" s="115">
        <f>IF('Résultats Intermédiaires'!J24=0,0, 'Résultats Intermédiaires'!J24)</f>
        <v>0</v>
      </c>
      <c r="E15" s="116">
        <f t="shared" si="4"/>
        <v>0</v>
      </c>
      <c r="F15" s="116">
        <v>1</v>
      </c>
      <c r="G15" s="157">
        <v>7.4999999999999997E-2</v>
      </c>
      <c r="H15" s="118">
        <f t="shared" si="5"/>
        <v>0</v>
      </c>
      <c r="I15" s="119">
        <f t="shared" si="6"/>
        <v>0</v>
      </c>
      <c r="J15" s="102"/>
    </row>
    <row r="16" spans="1:11" ht="27" customHeight="1" thickBot="1">
      <c r="A16" s="63">
        <v>2</v>
      </c>
      <c r="B16" s="99" t="s">
        <v>246</v>
      </c>
      <c r="C16" s="29"/>
      <c r="D16" s="120"/>
      <c r="E16" s="112">
        <f t="shared" ref="E16" si="7">SUM(E17:E24)</f>
        <v>0</v>
      </c>
      <c r="F16" s="112">
        <f t="shared" ref="F16" si="8">SUM(F17:F24)</f>
        <v>8</v>
      </c>
      <c r="G16" s="113">
        <v>1</v>
      </c>
      <c r="H16" s="114">
        <f t="shared" ref="H16" si="9">SUM(H17:H24)</f>
        <v>0</v>
      </c>
      <c r="I16" s="114">
        <f t="shared" ref="I16" si="10">SUM(I17:I24)</f>
        <v>0</v>
      </c>
      <c r="J16" s="115" t="str">
        <f>IF(H16&gt;0,SUM(I16/H16),"N/A")</f>
        <v>N/A</v>
      </c>
    </row>
    <row r="17" spans="1:10" ht="20.149999999999999" customHeight="1" thickBot="1">
      <c r="A17" s="67" t="s">
        <v>21</v>
      </c>
      <c r="B17" s="95" t="s">
        <v>99</v>
      </c>
      <c r="C17" s="29"/>
      <c r="D17" s="115">
        <f>IF('Résultats Intermédiaires'!J27=0,0, 'Résultats Intermédiaires'!J27)</f>
        <v>0</v>
      </c>
      <c r="E17" s="116">
        <f t="shared" ref="E17:E24" si="11">IF(D17=0,0,F17)</f>
        <v>0</v>
      </c>
      <c r="F17" s="116">
        <v>1</v>
      </c>
      <c r="G17" s="117">
        <v>0.15</v>
      </c>
      <c r="H17" s="118">
        <f t="shared" ref="H17:H24" si="12">E17*G17</f>
        <v>0</v>
      </c>
      <c r="I17" s="119">
        <f>D17*H17</f>
        <v>0</v>
      </c>
      <c r="J17" s="102"/>
    </row>
    <row r="18" spans="1:10" ht="20.149999999999999" customHeight="1" thickBot="1">
      <c r="A18" s="69" t="s">
        <v>23</v>
      </c>
      <c r="B18" s="96" t="s">
        <v>225</v>
      </c>
      <c r="C18" s="29"/>
      <c r="D18" s="115">
        <f>IF('Résultats Intermédiaires'!J29=0,0, 'Résultats Intermédiaires'!J29)</f>
        <v>0</v>
      </c>
      <c r="E18" s="116">
        <f t="shared" si="11"/>
        <v>0</v>
      </c>
      <c r="F18" s="116">
        <v>1</v>
      </c>
      <c r="G18" s="117">
        <v>0.1</v>
      </c>
      <c r="H18" s="118">
        <f t="shared" si="12"/>
        <v>0</v>
      </c>
      <c r="I18" s="119">
        <f t="shared" ref="I18:I24" si="13">D18*H18</f>
        <v>0</v>
      </c>
      <c r="J18" s="102"/>
    </row>
    <row r="19" spans="1:10" ht="20.149999999999999" customHeight="1" thickBot="1">
      <c r="A19" s="65" t="s">
        <v>27</v>
      </c>
      <c r="B19" s="97" t="s">
        <v>226</v>
      </c>
      <c r="C19" s="29"/>
      <c r="D19" s="115">
        <f>IF('Résultats Intermédiaires'!J33=0,0, 'Résultats Intermédiaires'!J33)</f>
        <v>0</v>
      </c>
      <c r="E19" s="116">
        <f t="shared" si="11"/>
        <v>0</v>
      </c>
      <c r="F19" s="116">
        <v>1</v>
      </c>
      <c r="G19" s="117">
        <v>0.15</v>
      </c>
      <c r="H19" s="118">
        <f t="shared" si="12"/>
        <v>0</v>
      </c>
      <c r="I19" s="119">
        <f t="shared" si="13"/>
        <v>0</v>
      </c>
      <c r="J19" s="102"/>
    </row>
    <row r="20" spans="1:10" ht="20.149999999999999" customHeight="1" thickBot="1">
      <c r="A20" s="65" t="s">
        <v>30</v>
      </c>
      <c r="B20" s="97" t="s">
        <v>227</v>
      </c>
      <c r="C20" s="29"/>
      <c r="D20" s="115">
        <f>IF('Résultats Intermédiaires'!J36=0,0, 'Résultats Intermédiaires'!J36)</f>
        <v>0</v>
      </c>
      <c r="E20" s="116">
        <f t="shared" si="11"/>
        <v>0</v>
      </c>
      <c r="F20" s="116">
        <v>1</v>
      </c>
      <c r="G20" s="117">
        <v>0.2</v>
      </c>
      <c r="H20" s="118">
        <f t="shared" si="12"/>
        <v>0</v>
      </c>
      <c r="I20" s="119">
        <f t="shared" si="13"/>
        <v>0</v>
      </c>
      <c r="J20" s="102"/>
    </row>
    <row r="21" spans="1:10" ht="20.149999999999999" customHeight="1" thickBot="1">
      <c r="A21" s="65" t="s">
        <v>39</v>
      </c>
      <c r="B21" s="97" t="s">
        <v>228</v>
      </c>
      <c r="C21" s="29"/>
      <c r="D21" s="115">
        <f>IF('Résultats Intermédiaires'!J47=0,0, 'Résultats Intermédiaires'!J47)</f>
        <v>0</v>
      </c>
      <c r="E21" s="116">
        <f t="shared" si="11"/>
        <v>0</v>
      </c>
      <c r="F21" s="116">
        <v>1</v>
      </c>
      <c r="G21" s="117">
        <v>0.1</v>
      </c>
      <c r="H21" s="118">
        <f t="shared" si="12"/>
        <v>0</v>
      </c>
      <c r="I21" s="119">
        <f t="shared" si="13"/>
        <v>0</v>
      </c>
      <c r="J21" s="102"/>
    </row>
    <row r="22" spans="1:10" ht="20.149999999999999" customHeight="1" thickBot="1">
      <c r="A22" s="65" t="s">
        <v>41</v>
      </c>
      <c r="B22" s="97" t="s">
        <v>332</v>
      </c>
      <c r="C22" s="29"/>
      <c r="D22" s="115">
        <f>IF('Résultats Intermédiaires'!J49=0,0, 'Résultats Intermédiaires'!J49)</f>
        <v>0</v>
      </c>
      <c r="E22" s="116">
        <f t="shared" si="11"/>
        <v>0</v>
      </c>
      <c r="F22" s="116">
        <v>1</v>
      </c>
      <c r="G22" s="117">
        <v>0.1</v>
      </c>
      <c r="H22" s="118">
        <f t="shared" si="12"/>
        <v>0</v>
      </c>
      <c r="I22" s="119">
        <f t="shared" si="13"/>
        <v>0</v>
      </c>
      <c r="J22" s="102"/>
    </row>
    <row r="23" spans="1:10" ht="20.149999999999999" customHeight="1" thickBot="1">
      <c r="A23" s="65" t="s">
        <v>43</v>
      </c>
      <c r="B23" s="97" t="s">
        <v>229</v>
      </c>
      <c r="C23" s="29"/>
      <c r="D23" s="115">
        <f>IF('Résultats Intermédiaires'!J51=0,0, 'Résultats Intermédiaires'!J51)</f>
        <v>0</v>
      </c>
      <c r="E23" s="116">
        <f t="shared" si="11"/>
        <v>0</v>
      </c>
      <c r="F23" s="116">
        <v>1</v>
      </c>
      <c r="G23" s="117">
        <v>0.1</v>
      </c>
      <c r="H23" s="118">
        <f t="shared" si="12"/>
        <v>0</v>
      </c>
      <c r="I23" s="119">
        <f t="shared" si="13"/>
        <v>0</v>
      </c>
      <c r="J23" s="102"/>
    </row>
    <row r="24" spans="1:10" ht="20.149999999999999" customHeight="1" thickBot="1">
      <c r="A24" s="66" t="s">
        <v>46</v>
      </c>
      <c r="B24" s="98" t="s">
        <v>230</v>
      </c>
      <c r="C24" s="29"/>
      <c r="D24" s="115">
        <f>IF('Résultats Intermédiaires'!J54=0,0, 'Résultats Intermédiaires'!J54)</f>
        <v>0</v>
      </c>
      <c r="E24" s="116">
        <f t="shared" si="11"/>
        <v>0</v>
      </c>
      <c r="F24" s="116">
        <v>1</v>
      </c>
      <c r="G24" s="117">
        <v>0.1</v>
      </c>
      <c r="H24" s="118">
        <f t="shared" si="12"/>
        <v>0</v>
      </c>
      <c r="I24" s="119">
        <f t="shared" si="13"/>
        <v>0</v>
      </c>
      <c r="J24" s="102"/>
    </row>
    <row r="25" spans="1:10" ht="34.5" customHeight="1" thickBot="1">
      <c r="A25" s="3">
        <v>3</v>
      </c>
      <c r="B25" s="99" t="s">
        <v>247</v>
      </c>
      <c r="C25" s="29"/>
      <c r="D25" s="120"/>
      <c r="E25" s="112">
        <f t="shared" ref="E25" si="14">SUM(E26:E33)</f>
        <v>0</v>
      </c>
      <c r="F25" s="112">
        <f t="shared" ref="F25" si="15">SUM(F26:F33)</f>
        <v>8</v>
      </c>
      <c r="G25" s="113">
        <v>1</v>
      </c>
      <c r="H25" s="114">
        <f t="shared" ref="H25" si="16">SUM(H26:H33)</f>
        <v>0</v>
      </c>
      <c r="I25" s="114">
        <f t="shared" ref="I25" si="17">SUM(I26:I33)</f>
        <v>0</v>
      </c>
      <c r="J25" s="115" t="str">
        <f>IF(H25&gt;0,SUM(I25/H25),"N/A")</f>
        <v>N/A</v>
      </c>
    </row>
    <row r="26" spans="1:10" ht="20.149999999999999" customHeight="1" thickBot="1">
      <c r="A26" s="64" t="s">
        <v>49</v>
      </c>
      <c r="B26" s="97" t="s">
        <v>231</v>
      </c>
      <c r="C26" s="29"/>
      <c r="D26" s="115">
        <f>IF('Résultats Intermédiaires'!J58=0,0, 'Résultats Intermédiaires'!J58)</f>
        <v>0</v>
      </c>
      <c r="E26" s="116">
        <f t="shared" ref="E26:E33" si="18">IF(D26=0,0,F26)</f>
        <v>0</v>
      </c>
      <c r="F26" s="116">
        <v>1</v>
      </c>
      <c r="G26" s="117">
        <v>0.2</v>
      </c>
      <c r="H26" s="118">
        <f t="shared" ref="H26:H33" si="19">E26*G26</f>
        <v>0</v>
      </c>
      <c r="I26" s="119">
        <f>D26*H26</f>
        <v>0</v>
      </c>
      <c r="J26" s="102"/>
    </row>
    <row r="27" spans="1:10" ht="20.149999999999999" customHeight="1" thickBot="1">
      <c r="A27" s="65" t="s">
        <v>54</v>
      </c>
      <c r="B27" s="97" t="s">
        <v>232</v>
      </c>
      <c r="C27" s="29"/>
      <c r="D27" s="115">
        <f>IF('Résultats Intermédiaires'!J65=0,0, 'Résultats Intermédiaires'!J65)</f>
        <v>0</v>
      </c>
      <c r="E27" s="116">
        <f t="shared" si="18"/>
        <v>0</v>
      </c>
      <c r="F27" s="116">
        <v>1</v>
      </c>
      <c r="G27" s="117">
        <v>0.2</v>
      </c>
      <c r="H27" s="118">
        <f t="shared" si="19"/>
        <v>0</v>
      </c>
      <c r="I27" s="119">
        <f t="shared" ref="I27:I33" si="20">D27*H27</f>
        <v>0</v>
      </c>
      <c r="J27" s="102"/>
    </row>
    <row r="28" spans="1:10" ht="20.149999999999999" customHeight="1" thickBot="1">
      <c r="A28" s="65" t="s">
        <v>60</v>
      </c>
      <c r="B28" s="97" t="s">
        <v>233</v>
      </c>
      <c r="C28" s="29"/>
      <c r="D28" s="115">
        <f>IF('Résultats Intermédiaires'!J71=0,0, 'Résultats Intermédiaires'!J71)</f>
        <v>0</v>
      </c>
      <c r="E28" s="116">
        <f t="shared" si="18"/>
        <v>0</v>
      </c>
      <c r="F28" s="116">
        <v>1</v>
      </c>
      <c r="G28" s="117">
        <v>0.1</v>
      </c>
      <c r="H28" s="118">
        <f t="shared" si="19"/>
        <v>0</v>
      </c>
      <c r="I28" s="119">
        <f t="shared" si="20"/>
        <v>0</v>
      </c>
      <c r="J28" s="102"/>
    </row>
    <row r="29" spans="1:10" ht="20.149999999999999" customHeight="1" thickBot="1">
      <c r="A29" s="65" t="s">
        <v>62</v>
      </c>
      <c r="B29" s="97" t="s">
        <v>234</v>
      </c>
      <c r="C29" s="29"/>
      <c r="D29" s="115">
        <f>IF('Résultats Intermédiaires'!J73=0,0, 'Résultats Intermédiaires'!J73)</f>
        <v>0</v>
      </c>
      <c r="E29" s="116">
        <f t="shared" si="18"/>
        <v>0</v>
      </c>
      <c r="F29" s="116">
        <v>1</v>
      </c>
      <c r="G29" s="117">
        <v>0.1</v>
      </c>
      <c r="H29" s="118">
        <f t="shared" si="19"/>
        <v>0</v>
      </c>
      <c r="I29" s="119">
        <f t="shared" si="20"/>
        <v>0</v>
      </c>
      <c r="J29" s="102"/>
    </row>
    <row r="30" spans="1:10" ht="20.149999999999999" customHeight="1" thickBot="1">
      <c r="A30" s="65" t="s">
        <v>65</v>
      </c>
      <c r="B30" s="97" t="s">
        <v>235</v>
      </c>
      <c r="C30" s="29"/>
      <c r="D30" s="115">
        <f>IF('Résultats Intermédiaires'!J80=0,0, 'Résultats Intermédiaires'!J80)</f>
        <v>0</v>
      </c>
      <c r="E30" s="116">
        <f t="shared" si="18"/>
        <v>0</v>
      </c>
      <c r="F30" s="116">
        <v>1</v>
      </c>
      <c r="G30" s="117">
        <v>0.1</v>
      </c>
      <c r="H30" s="118">
        <f t="shared" si="19"/>
        <v>0</v>
      </c>
      <c r="I30" s="119">
        <f t="shared" si="20"/>
        <v>0</v>
      </c>
      <c r="J30" s="102"/>
    </row>
    <row r="31" spans="1:10" ht="20.149999999999999" customHeight="1" thickBot="1">
      <c r="A31" s="65" t="s">
        <v>67</v>
      </c>
      <c r="B31" s="97" t="s">
        <v>236</v>
      </c>
      <c r="C31" s="29"/>
      <c r="D31" s="115">
        <f>IF('Résultats Intermédiaires'!J82=0,0, 'Résultats Intermédiaires'!J82)</f>
        <v>0</v>
      </c>
      <c r="E31" s="116">
        <f t="shared" si="18"/>
        <v>0</v>
      </c>
      <c r="F31" s="116">
        <v>1</v>
      </c>
      <c r="G31" s="117">
        <v>0.1</v>
      </c>
      <c r="H31" s="118">
        <f t="shared" si="19"/>
        <v>0</v>
      </c>
      <c r="I31" s="119">
        <f t="shared" si="20"/>
        <v>0</v>
      </c>
      <c r="J31" s="102"/>
    </row>
    <row r="32" spans="1:10" ht="20.149999999999999" customHeight="1" thickBot="1">
      <c r="A32" s="221" t="s">
        <v>71</v>
      </c>
      <c r="B32" s="222" t="s">
        <v>237</v>
      </c>
      <c r="C32" s="29"/>
      <c r="D32" s="115">
        <f>IF('Résultats Intermédiaires'!J86=0,0, 'Résultats Intermédiaires'!J86)</f>
        <v>0</v>
      </c>
      <c r="E32" s="116">
        <f t="shared" si="18"/>
        <v>0</v>
      </c>
      <c r="F32" s="116">
        <v>1</v>
      </c>
      <c r="G32" s="117">
        <v>0.1</v>
      </c>
      <c r="H32" s="118">
        <f t="shared" si="19"/>
        <v>0</v>
      </c>
      <c r="I32" s="119">
        <f t="shared" si="20"/>
        <v>0</v>
      </c>
      <c r="J32" s="102"/>
    </row>
    <row r="33" spans="1:10" ht="20.149999999999999" customHeight="1" thickBot="1">
      <c r="A33" s="224" t="s">
        <v>74</v>
      </c>
      <c r="B33" s="225" t="s">
        <v>238</v>
      </c>
      <c r="C33" s="29"/>
      <c r="D33" s="115">
        <f>IF('Résultats Intermédiaires'!J89=0,0, 'Résultats Intermédiaires'!J89)</f>
        <v>0</v>
      </c>
      <c r="E33" s="116">
        <f t="shared" si="18"/>
        <v>0</v>
      </c>
      <c r="F33" s="116">
        <v>1</v>
      </c>
      <c r="G33" s="117">
        <v>0.1</v>
      </c>
      <c r="H33" s="118">
        <f t="shared" si="19"/>
        <v>0</v>
      </c>
      <c r="I33" s="119">
        <f t="shared" si="20"/>
        <v>0</v>
      </c>
      <c r="J33" s="102"/>
    </row>
    <row r="34" spans="1:10" ht="27" customHeight="1" thickBot="1">
      <c r="A34" s="63">
        <v>4</v>
      </c>
      <c r="B34" s="223" t="s">
        <v>330</v>
      </c>
      <c r="C34" s="29"/>
      <c r="D34" s="121"/>
      <c r="E34" s="112">
        <f>SUM(E35:E42)</f>
        <v>0</v>
      </c>
      <c r="F34" s="112">
        <f t="shared" ref="F34" si="21">SUM(F35:F42)</f>
        <v>8</v>
      </c>
      <c r="G34" s="113">
        <v>1</v>
      </c>
      <c r="H34" s="114">
        <f t="shared" ref="H34:I34" si="22">SUM(H35:H42)</f>
        <v>0</v>
      </c>
      <c r="I34" s="114">
        <f t="shared" si="22"/>
        <v>0</v>
      </c>
      <c r="J34" s="115" t="str">
        <f>IF(H34&gt;0,SUM(I34/H34),"N/A")</f>
        <v>N/A</v>
      </c>
    </row>
    <row r="35" spans="1:10" ht="20.149999999999999" customHeight="1" thickBot="1">
      <c r="A35" s="226" t="s">
        <v>78</v>
      </c>
      <c r="B35" s="227" t="s">
        <v>397</v>
      </c>
      <c r="C35" s="29"/>
      <c r="D35" s="115">
        <f>IF('Résultats Intermédiaires'!J94=0,0, 'Résultats Intermédiaires'!J94)</f>
        <v>0</v>
      </c>
      <c r="E35" s="122">
        <f t="shared" ref="E35:E42" si="23">IF(D35=0,0,F35)</f>
        <v>0</v>
      </c>
      <c r="F35" s="122">
        <v>1</v>
      </c>
      <c r="G35" s="117">
        <v>0.15</v>
      </c>
      <c r="H35" s="123">
        <f t="shared" ref="H35:H42" si="24">E35*G35</f>
        <v>0</v>
      </c>
      <c r="I35" s="124">
        <f>D35*H35</f>
        <v>0</v>
      </c>
      <c r="J35" s="102"/>
    </row>
    <row r="36" spans="1:10" ht="20.149999999999999" customHeight="1" thickBot="1">
      <c r="A36" s="65" t="s">
        <v>80</v>
      </c>
      <c r="B36" s="97" t="s">
        <v>239</v>
      </c>
      <c r="C36" s="29"/>
      <c r="D36" s="115">
        <f>IF('Résultats Intermédiaires'!J99=0,0, 'Résultats Intermédiaires'!J99)</f>
        <v>0</v>
      </c>
      <c r="E36" s="116">
        <f t="shared" si="23"/>
        <v>0</v>
      </c>
      <c r="F36" s="116">
        <v>1</v>
      </c>
      <c r="G36" s="117">
        <v>0.15</v>
      </c>
      <c r="H36" s="118">
        <f t="shared" si="24"/>
        <v>0</v>
      </c>
      <c r="I36" s="119">
        <f t="shared" ref="I36:I42" si="25">D36*H36</f>
        <v>0</v>
      </c>
      <c r="J36" s="102"/>
    </row>
    <row r="37" spans="1:10" ht="20.149999999999999" customHeight="1" thickBot="1">
      <c r="A37" s="65" t="s">
        <v>82</v>
      </c>
      <c r="B37" s="97" t="s">
        <v>240</v>
      </c>
      <c r="C37" s="29"/>
      <c r="D37" s="115">
        <f>IF('Résultats Intermédiaires'!J102=0,0, 'Résultats Intermédiaires'!J102)</f>
        <v>0</v>
      </c>
      <c r="E37" s="116">
        <f t="shared" si="23"/>
        <v>0</v>
      </c>
      <c r="F37" s="116">
        <v>1</v>
      </c>
      <c r="G37" s="117">
        <v>0.15</v>
      </c>
      <c r="H37" s="118">
        <f t="shared" si="24"/>
        <v>0</v>
      </c>
      <c r="I37" s="119">
        <f t="shared" si="25"/>
        <v>0</v>
      </c>
      <c r="J37" s="102"/>
    </row>
    <row r="38" spans="1:10" ht="20.149999999999999" customHeight="1" thickBot="1">
      <c r="A38" s="65" t="s">
        <v>85</v>
      </c>
      <c r="B38" s="97" t="s">
        <v>241</v>
      </c>
      <c r="C38" s="29"/>
      <c r="D38" s="115">
        <f>IF('Résultats Intermédiaires'!J105=0,0, 'Résultats Intermédiaires'!J105)</f>
        <v>0</v>
      </c>
      <c r="E38" s="116">
        <f t="shared" si="23"/>
        <v>0</v>
      </c>
      <c r="F38" s="116">
        <v>1</v>
      </c>
      <c r="G38" s="117">
        <v>0.1</v>
      </c>
      <c r="H38" s="118">
        <f t="shared" si="24"/>
        <v>0</v>
      </c>
      <c r="I38" s="119">
        <f t="shared" si="25"/>
        <v>0</v>
      </c>
      <c r="J38" s="102"/>
    </row>
    <row r="39" spans="1:10" ht="20.149999999999999" customHeight="1" thickBot="1">
      <c r="A39" s="65" t="s">
        <v>87</v>
      </c>
      <c r="B39" s="97" t="s">
        <v>242</v>
      </c>
      <c r="C39" s="29"/>
      <c r="D39" s="115">
        <f>IF('Résultats Intermédiaires'!J107=0,0, 'Résultats Intermédiaires'!J107)</f>
        <v>0</v>
      </c>
      <c r="E39" s="116">
        <f t="shared" si="23"/>
        <v>0</v>
      </c>
      <c r="F39" s="116">
        <v>1</v>
      </c>
      <c r="G39" s="117">
        <v>0.1</v>
      </c>
      <c r="H39" s="118">
        <f t="shared" si="24"/>
        <v>0</v>
      </c>
      <c r="I39" s="119">
        <f t="shared" si="25"/>
        <v>0</v>
      </c>
      <c r="J39" s="102"/>
    </row>
    <row r="40" spans="1:10" ht="20.149999999999999" customHeight="1" thickBot="1">
      <c r="A40" s="65" t="s">
        <v>89</v>
      </c>
      <c r="B40" s="97" t="s">
        <v>243</v>
      </c>
      <c r="C40" s="29"/>
      <c r="D40" s="115">
        <f>IF('Résultats Intermédiaires'!J109=0,0, 'Résultats Intermédiaires'!J109)</f>
        <v>0</v>
      </c>
      <c r="E40" s="116">
        <f t="shared" si="23"/>
        <v>0</v>
      </c>
      <c r="F40" s="116">
        <v>1</v>
      </c>
      <c r="G40" s="117">
        <v>0.15</v>
      </c>
      <c r="H40" s="118">
        <f t="shared" si="24"/>
        <v>0</v>
      </c>
      <c r="I40" s="119">
        <f t="shared" si="25"/>
        <v>0</v>
      </c>
      <c r="J40" s="102"/>
    </row>
    <row r="41" spans="1:10" ht="20.149999999999999" customHeight="1" thickBot="1">
      <c r="A41" s="65" t="s">
        <v>91</v>
      </c>
      <c r="B41" s="97" t="s">
        <v>244</v>
      </c>
      <c r="C41" s="29"/>
      <c r="D41" s="115">
        <f>IF('Résultats Intermédiaires'!J112=0,0, 'Résultats Intermédiaires'!J112)</f>
        <v>0</v>
      </c>
      <c r="E41" s="116">
        <f t="shared" si="23"/>
        <v>0</v>
      </c>
      <c r="F41" s="116">
        <v>1</v>
      </c>
      <c r="G41" s="117">
        <v>0.1</v>
      </c>
      <c r="H41" s="118">
        <f t="shared" si="24"/>
        <v>0</v>
      </c>
      <c r="I41" s="119">
        <f t="shared" si="25"/>
        <v>0</v>
      </c>
      <c r="J41" s="102"/>
    </row>
    <row r="42" spans="1:10" ht="20.149999999999999" customHeight="1" thickBot="1">
      <c r="A42" s="66" t="s">
        <v>93</v>
      </c>
      <c r="B42" s="98" t="s">
        <v>245</v>
      </c>
      <c r="C42" s="29"/>
      <c r="D42" s="115">
        <f>IF('Résultats Intermédiaires'!J114=0,0, 'Résultats Intermédiaires'!J114)</f>
        <v>0</v>
      </c>
      <c r="E42" s="125">
        <f t="shared" si="23"/>
        <v>0</v>
      </c>
      <c r="F42" s="125">
        <v>1</v>
      </c>
      <c r="G42" s="117">
        <v>0.1</v>
      </c>
      <c r="H42" s="126">
        <f t="shared" si="24"/>
        <v>0</v>
      </c>
      <c r="I42" s="127">
        <f t="shared" si="25"/>
        <v>0</v>
      </c>
      <c r="J42" s="102"/>
    </row>
    <row r="43" spans="1:10">
      <c r="A43" s="5"/>
      <c r="G43" s="22"/>
    </row>
    <row r="44" spans="1:10" ht="15" thickBot="1">
      <c r="A44" s="5"/>
      <c r="G44" s="22"/>
    </row>
    <row r="45" spans="1:10" ht="26.5" thickBot="1">
      <c r="A45" s="61"/>
      <c r="B45" s="62" t="s">
        <v>248</v>
      </c>
      <c r="C45" s="16"/>
      <c r="D45" s="16"/>
      <c r="E45" s="16"/>
      <c r="F45" s="16"/>
      <c r="G45" s="16"/>
      <c r="H45" s="16"/>
      <c r="I45" s="16"/>
      <c r="J45" s="48"/>
    </row>
    <row r="46" spans="1:10">
      <c r="A46" s="5"/>
      <c r="G46" s="22"/>
    </row>
    <row r="47" spans="1:10" ht="15" thickBot="1">
      <c r="A47" s="5"/>
      <c r="G47" s="22"/>
    </row>
    <row r="48" spans="1:10" ht="29.5" thickBot="1">
      <c r="A48" s="5"/>
      <c r="B48" s="110" t="s">
        <v>398</v>
      </c>
      <c r="D48" s="93" t="s">
        <v>249</v>
      </c>
      <c r="G48" s="22"/>
      <c r="J48"/>
    </row>
    <row r="49" spans="1:10" ht="20.149999999999999" customHeight="1" thickBot="1">
      <c r="A49" s="105" t="s">
        <v>0</v>
      </c>
      <c r="B49" s="100" t="str">
        <f>B8</f>
        <v>Identité catholique</v>
      </c>
      <c r="D49" s="115" t="str">
        <f>IF(D8=0,"N/A",D8)</f>
        <v>N/A</v>
      </c>
      <c r="E49" s="102"/>
      <c r="F49" s="102"/>
      <c r="G49" s="103"/>
      <c r="H49" s="104"/>
      <c r="I49" s="104"/>
      <c r="J49"/>
    </row>
    <row r="50" spans="1:10" ht="20.149999999999999" customHeight="1" thickBot="1">
      <c r="A50" s="106" t="s">
        <v>3</v>
      </c>
      <c r="B50" s="100" t="str">
        <f t="shared" ref="B50:B51" si="26">B9</f>
        <v>Lois du pays</v>
      </c>
      <c r="D50" s="115" t="str">
        <f t="shared" ref="D50:D51" si="27">IF(D9=0,"N/A",D9)</f>
        <v>N/A</v>
      </c>
      <c r="E50" s="102"/>
      <c r="F50" s="102"/>
      <c r="G50" s="103"/>
      <c r="H50" s="104"/>
      <c r="I50" s="104"/>
      <c r="J50"/>
    </row>
    <row r="51" spans="1:10" ht="20.149999999999999" customHeight="1" thickBot="1">
      <c r="A51" s="106" t="s">
        <v>6</v>
      </c>
      <c r="B51" s="100" t="str">
        <f t="shared" si="26"/>
        <v>Déontologie et conduite du personnel</v>
      </c>
      <c r="D51" s="115" t="str">
        <f t="shared" si="27"/>
        <v>N/A</v>
      </c>
      <c r="E51" s="102"/>
      <c r="F51" s="102"/>
      <c r="G51" s="103"/>
      <c r="H51" s="104"/>
      <c r="I51" s="104"/>
      <c r="J51"/>
    </row>
    <row r="52" spans="1:10" ht="20.149999999999999" customHeight="1" thickBot="1">
      <c r="A52" s="106" t="s">
        <v>21</v>
      </c>
      <c r="B52" s="100" t="str">
        <f>B17</f>
        <v>Constitution</v>
      </c>
      <c r="D52" s="115" t="str">
        <f>IF(D17=0,"N/A",D17)</f>
        <v>N/A</v>
      </c>
      <c r="E52" s="102"/>
      <c r="F52" s="102"/>
      <c r="G52" s="103"/>
      <c r="H52" s="104"/>
      <c r="I52" s="104"/>
      <c r="J52"/>
    </row>
    <row r="53" spans="1:10" ht="20.149999999999999" customHeight="1" thickBot="1">
      <c r="A53" s="106">
        <v>2.2000000000000002</v>
      </c>
      <c r="B53" s="100" t="str">
        <f>B18</f>
        <v>Structure de la gouvernance</v>
      </c>
      <c r="D53" s="115" t="str">
        <f>IF(D18=0,"N/A",D18)</f>
        <v>N/A</v>
      </c>
      <c r="E53" s="102"/>
      <c r="F53" s="102"/>
      <c r="G53" s="103"/>
      <c r="H53" s="104"/>
      <c r="I53" s="104"/>
      <c r="J53"/>
    </row>
    <row r="54" spans="1:10" ht="20.149999999999999" customHeight="1" thickBot="1">
      <c r="A54" s="106" t="s">
        <v>74</v>
      </c>
      <c r="B54" s="100" t="str">
        <f>B33</f>
        <v>Audit</v>
      </c>
      <c r="D54" s="115" t="str">
        <f>IF(D33=0,"N/A",D33)</f>
        <v>N/A</v>
      </c>
      <c r="E54" s="102"/>
      <c r="F54" s="102"/>
      <c r="G54" s="103"/>
      <c r="H54" s="104"/>
      <c r="I54" s="104"/>
      <c r="J54"/>
    </row>
    <row r="55" spans="1:10" ht="21" customHeight="1" thickBot="1">
      <c r="A55" s="106">
        <v>4.0999999999999996</v>
      </c>
      <c r="B55" s="100" t="s">
        <v>397</v>
      </c>
      <c r="D55" s="115" t="str">
        <f>IF(D35=0,"N/A",D35)</f>
        <v>N/A</v>
      </c>
      <c r="E55" s="102"/>
      <c r="G55" s="22"/>
      <c r="J55"/>
    </row>
    <row r="56" spans="1:10" ht="16" thickBot="1">
      <c r="A56" s="104"/>
      <c r="D56" s="59"/>
      <c r="G56" s="22"/>
      <c r="J56"/>
    </row>
    <row r="57" spans="1:10" ht="32" customHeight="1" thickBot="1">
      <c r="A57" s="104"/>
      <c r="B57" s="109" t="s">
        <v>399</v>
      </c>
      <c r="D57" s="94" t="s">
        <v>250</v>
      </c>
      <c r="F57" s="102"/>
      <c r="G57" s="103"/>
      <c r="H57" s="104"/>
      <c r="I57" s="104"/>
      <c r="J57"/>
    </row>
    <row r="58" spans="1:10" ht="20.149999999999999" customHeight="1" thickBot="1">
      <c r="A58" s="107">
        <v>1</v>
      </c>
      <c r="B58" s="101" t="str">
        <f>B7</f>
        <v>Norme de gestion Lois et codes de déontologie</v>
      </c>
      <c r="D58" s="115" t="str">
        <f>J7</f>
        <v>N/A</v>
      </c>
      <c r="E58" s="102"/>
      <c r="F58" s="102"/>
      <c r="G58" s="103"/>
      <c r="H58" s="104"/>
      <c r="I58" s="104"/>
      <c r="J58"/>
    </row>
    <row r="59" spans="1:10" ht="20.149999999999999" customHeight="1" thickBot="1">
      <c r="A59" s="108">
        <v>2</v>
      </c>
      <c r="B59" s="101" t="str">
        <f>B16</f>
        <v xml:space="preserve">Norme de gestion Gouvernance et organisation   </v>
      </c>
      <c r="D59" s="115" t="str">
        <f>J16</f>
        <v>N/A</v>
      </c>
      <c r="E59" s="102"/>
      <c r="F59" s="102"/>
      <c r="G59" s="104"/>
      <c r="H59" s="104"/>
      <c r="I59" s="104"/>
      <c r="J59"/>
    </row>
    <row r="60" spans="1:10" ht="31.5" thickBot="1">
      <c r="A60" s="108">
        <v>3</v>
      </c>
      <c r="B60" s="101" t="str">
        <f>B25</f>
        <v xml:space="preserve">Norme de gestion Reddition de comptes en matière de programmes et de finances       </v>
      </c>
      <c r="D60" s="115" t="str">
        <f>J25</f>
        <v>N/A</v>
      </c>
      <c r="E60" s="102"/>
      <c r="F60" s="102"/>
      <c r="G60" s="104"/>
      <c r="H60" s="104"/>
      <c r="I60" s="104"/>
      <c r="J60"/>
    </row>
    <row r="61" spans="1:10" ht="16" thickBot="1">
      <c r="A61" s="108">
        <v>4</v>
      </c>
      <c r="B61" s="101" t="str">
        <f>B34</f>
        <v>Norme de gestion Participation des parties prenantes</v>
      </c>
      <c r="D61" s="115" t="str">
        <f>J34</f>
        <v>N/A</v>
      </c>
      <c r="E61" s="102"/>
    </row>
    <row r="62" spans="1:10" ht="15" thickBot="1">
      <c r="A62" s="5"/>
    </row>
    <row r="63" spans="1:10" ht="29.5" thickBot="1">
      <c r="A63" s="287"/>
      <c r="B63" s="288" t="str">
        <f>'Norme sur la sauvegarde'!B29</f>
        <v>Récapitulatif des résultats: norme sur la sauvegarde</v>
      </c>
      <c r="D63" s="289" t="str">
        <f>'Norme sur la sauvegarde'!D29</f>
        <v>Score norme</v>
      </c>
    </row>
    <row r="64" spans="1:10" ht="16" thickBot="1">
      <c r="A64" s="290"/>
      <c r="B64" s="291" t="str">
        <f>'Norme sur la sauvegarde'!B30</f>
        <v>Norme sur la sauvegarde</v>
      </c>
      <c r="D64" s="115" t="str">
        <f>'Norme sur la sauvegarde'!D30</f>
        <v>N/A</v>
      </c>
    </row>
    <row r="65" spans="1:4" ht="15" thickBot="1">
      <c r="A65" s="292"/>
      <c r="B65" s="228"/>
    </row>
    <row r="66" spans="1:4" ht="44" thickBot="1">
      <c r="A66" s="287"/>
      <c r="B66" s="293" t="str">
        <f>'Norme sur la sauvegarde'!B32</f>
        <v>Synthèse des résultats: éléments-clé sauvegarde</v>
      </c>
      <c r="D66" s="294" t="str">
        <f>'Norme sur la sauvegarde'!D32</f>
        <v>Scores éléments-clé</v>
      </c>
    </row>
    <row r="67" spans="1:4" ht="16" thickBot="1">
      <c r="A67" s="295" t="str">
        <f>'Norme sur la sauvegarde'!A33</f>
        <v>1.3</v>
      </c>
      <c r="B67" s="296" t="str">
        <f>'Norme sur la sauvegarde'!B33</f>
        <v>Déontologie</v>
      </c>
      <c r="D67" s="115" t="str">
        <f>'Norme sur la sauvegarde'!D33</f>
        <v>N/A</v>
      </c>
    </row>
    <row r="68" spans="1:4" ht="16" thickBot="1">
      <c r="A68" s="295" t="str">
        <f>'Norme sur la sauvegarde'!A34</f>
        <v>1.7</v>
      </c>
      <c r="B68" s="296" t="str">
        <f>'Norme sur la sauvegarde'!B34</f>
        <v>Traitement des plaintes</v>
      </c>
      <c r="D68" s="115" t="str">
        <f>'Norme sur la sauvegarde'!D34</f>
        <v>N/A</v>
      </c>
    </row>
    <row r="69" spans="1:4" ht="16" thickBot="1">
      <c r="A69" s="295" t="str">
        <f>'Norme sur la sauvegarde'!A35</f>
        <v>2.4</v>
      </c>
      <c r="B69" s="296" t="str">
        <f>'Norme sur la sauvegarde'!B35</f>
        <v>Gestion des ressources humaines</v>
      </c>
      <c r="D69" s="115" t="str">
        <f>'Norme sur la sauvegarde'!D35</f>
        <v>N/A</v>
      </c>
    </row>
    <row r="70" spans="1:4" ht="16" thickBot="1">
      <c r="A70" s="295" t="str">
        <f>'Norme sur la sauvegarde'!A36</f>
        <v>4.1</v>
      </c>
      <c r="B70" s="296" t="str">
        <f>'Norme sur la sauvegarde'!B36</f>
        <v>Politique et systèmes de sauvegarde</v>
      </c>
      <c r="D70" s="115" t="str">
        <f>'Norme sur la sauvegarde'!D36</f>
        <v>N/A</v>
      </c>
    </row>
  </sheetData>
  <sheetProtection algorithmName="SHA-512" hashValue="DfCj3eQCsBxwFA89Rv2El17ZHm4g+rMLC5vg1N/MKn2GJ8IorjxEotT5ZhATrZIPeQs0WydKws/e3jdpR3m/VA==" saltValue="rTLuka8AQ1pj3K2IbvPFQg==" spinCount="100000" sheet="1" objects="1" scenarios="1"/>
  <conditionalFormatting sqref="J7 J34 J25 J16">
    <cfRule type="cellIs" dxfId="97" priority="265" operator="lessThan">
      <formula>3</formula>
    </cfRule>
  </conditionalFormatting>
  <conditionalFormatting sqref="D8:D15 D17:D24 D26:D33 D35:D42 J7 D58:D61 J34 J25 J16 D49:D55">
    <cfRule type="cellIs" dxfId="96" priority="142" operator="greaterThan">
      <formula>2.99</formula>
    </cfRule>
    <cfRule type="cellIs" dxfId="95" priority="256" operator="lessThan">
      <formula>3</formula>
    </cfRule>
  </conditionalFormatting>
  <conditionalFormatting sqref="D58:D61 J34 J25 J16 D49:D55">
    <cfRule type="cellIs" dxfId="94" priority="201" operator="greaterThanOrEqual">
      <formula>3</formula>
    </cfRule>
    <cfRule type="cellIs" dxfId="93" priority="260" operator="lessThan">
      <formula>3</formula>
    </cfRule>
  </conditionalFormatting>
  <conditionalFormatting sqref="J7 J34 J25 J16">
    <cfRule type="cellIs" dxfId="92" priority="221" operator="greaterThan">
      <formula>2.999</formula>
    </cfRule>
    <cfRule type="cellIs" dxfId="91" priority="229" operator="greaterThan">
      <formula>3</formula>
    </cfRule>
  </conditionalFormatting>
  <conditionalFormatting sqref="D58:D61 J34 J25 J16 D49:D55">
    <cfRule type="cellIs" dxfId="90" priority="261" operator="equal">
      <formula>"N/A"</formula>
    </cfRule>
  </conditionalFormatting>
  <conditionalFormatting sqref="D58:D61 J34 J25 J16 D49:D55">
    <cfRule type="cellIs" dxfId="89" priority="196" operator="greaterThan">
      <formula>3</formula>
    </cfRule>
    <cfRule type="cellIs" dxfId="88" priority="197" operator="lessThan">
      <formula>3</formula>
    </cfRule>
  </conditionalFormatting>
  <conditionalFormatting sqref="D58:D61 J34 J25 J16 D49:D55">
    <cfRule type="cellIs" dxfId="87" priority="195" operator="equal">
      <formula>0</formula>
    </cfRule>
  </conditionalFormatting>
  <conditionalFormatting sqref="J7 D8:D15 D17:D24 D26:D33 D35:D42 D58:D61 J34 J25 J16 D49:D55">
    <cfRule type="cellIs" dxfId="86" priority="143" stopIfTrue="1" operator="equal">
      <formula>0</formula>
    </cfRule>
    <cfRule type="cellIs" dxfId="85" priority="250" operator="equal">
      <formula>"N/A"</formula>
    </cfRule>
  </conditionalFormatting>
  <conditionalFormatting sqref="D64">
    <cfRule type="cellIs" dxfId="84" priority="56" operator="greaterThan">
      <formula>3</formula>
    </cfRule>
    <cfRule type="cellIs" dxfId="83" priority="57" operator="lessThan">
      <formula>3</formula>
    </cfRule>
  </conditionalFormatting>
  <conditionalFormatting sqref="D64">
    <cfRule type="cellIs" dxfId="82" priority="55" operator="equal">
      <formula>0</formula>
    </cfRule>
  </conditionalFormatting>
  <conditionalFormatting sqref="D64">
    <cfRule type="cellIs" dxfId="81" priority="53" operator="greaterThan">
      <formula>3</formula>
    </cfRule>
    <cfRule type="cellIs" dxfId="80" priority="54" operator="lessThan">
      <formula>3</formula>
    </cfRule>
  </conditionalFormatting>
  <conditionalFormatting sqref="D64">
    <cfRule type="cellIs" dxfId="79" priority="52" operator="equal">
      <formula>0</formula>
    </cfRule>
  </conditionalFormatting>
  <conditionalFormatting sqref="D64">
    <cfRule type="cellIs" dxfId="78" priority="50" operator="greaterThan">
      <formula>3</formula>
    </cfRule>
    <cfRule type="cellIs" dxfId="77" priority="51" operator="lessThan">
      <formula>3</formula>
    </cfRule>
  </conditionalFormatting>
  <conditionalFormatting sqref="D64">
    <cfRule type="cellIs" dxfId="76" priority="49" operator="equal">
      <formula>"N/A"</formula>
    </cfRule>
  </conditionalFormatting>
  <conditionalFormatting sqref="D64">
    <cfRule type="cellIs" dxfId="75" priority="47" operator="greaterThanOrEqual">
      <formula>3</formula>
    </cfRule>
    <cfRule type="cellIs" dxfId="74" priority="48" operator="lessThan">
      <formula>3</formula>
    </cfRule>
  </conditionalFormatting>
  <conditionalFormatting sqref="D64">
    <cfRule type="cellIs" dxfId="73" priority="46" operator="equal">
      <formula>"N/A"</formula>
    </cfRule>
  </conditionalFormatting>
  <conditionalFormatting sqref="D64">
    <cfRule type="cellIs" dxfId="72" priority="44" operator="greaterThanOrEqual">
      <formula>3</formula>
    </cfRule>
    <cfRule type="cellIs" dxfId="71" priority="45" operator="lessThan">
      <formula>3</formula>
    </cfRule>
  </conditionalFormatting>
  <conditionalFormatting sqref="D64">
    <cfRule type="cellIs" dxfId="70" priority="43" operator="equal">
      <formula>"N/A"</formula>
    </cfRule>
  </conditionalFormatting>
  <conditionalFormatting sqref="D64">
    <cfRule type="cellIs" dxfId="69" priority="41" operator="greaterThan">
      <formula>2.99</formula>
    </cfRule>
    <cfRule type="cellIs" dxfId="68" priority="42" operator="lessThan">
      <formula>3</formula>
    </cfRule>
  </conditionalFormatting>
  <conditionalFormatting sqref="D64">
    <cfRule type="cellIs" dxfId="67" priority="39" stopIfTrue="1" operator="equal">
      <formula>0</formula>
    </cfRule>
    <cfRule type="cellIs" dxfId="66" priority="40" operator="equal">
      <formula>"N/A"</formula>
    </cfRule>
  </conditionalFormatting>
  <conditionalFormatting sqref="D67">
    <cfRule type="cellIs" dxfId="65" priority="37" operator="greaterThan">
      <formula>3</formula>
    </cfRule>
    <cfRule type="cellIs" dxfId="64" priority="38" operator="lessThan">
      <formula>3</formula>
    </cfRule>
  </conditionalFormatting>
  <conditionalFormatting sqref="D67">
    <cfRule type="cellIs" dxfId="63" priority="36" operator="equal">
      <formula>0</formula>
    </cfRule>
  </conditionalFormatting>
  <conditionalFormatting sqref="D67">
    <cfRule type="cellIs" dxfId="62" priority="34" operator="greaterThan">
      <formula>3</formula>
    </cfRule>
    <cfRule type="cellIs" dxfId="61" priority="35" operator="lessThan">
      <formula>3</formula>
    </cfRule>
  </conditionalFormatting>
  <conditionalFormatting sqref="D67">
    <cfRule type="cellIs" dxfId="60" priority="33" operator="equal">
      <formula>0</formula>
    </cfRule>
  </conditionalFormatting>
  <conditionalFormatting sqref="D67">
    <cfRule type="cellIs" dxfId="59" priority="31" operator="greaterThan">
      <formula>3</formula>
    </cfRule>
    <cfRule type="cellIs" dxfId="58" priority="32" operator="lessThan">
      <formula>3</formula>
    </cfRule>
  </conditionalFormatting>
  <conditionalFormatting sqref="D67">
    <cfRule type="cellIs" dxfId="57" priority="30" operator="equal">
      <formula>"N/A"</formula>
    </cfRule>
  </conditionalFormatting>
  <conditionalFormatting sqref="D67">
    <cfRule type="cellIs" dxfId="56" priority="28" operator="greaterThanOrEqual">
      <formula>3</formula>
    </cfRule>
    <cfRule type="cellIs" dxfId="55" priority="29" operator="lessThan">
      <formula>3</formula>
    </cfRule>
  </conditionalFormatting>
  <conditionalFormatting sqref="D67">
    <cfRule type="cellIs" dxfId="54" priority="27" operator="equal">
      <formula>"N/A"</formula>
    </cfRule>
  </conditionalFormatting>
  <conditionalFormatting sqref="D67">
    <cfRule type="cellIs" dxfId="53" priority="25" operator="greaterThanOrEqual">
      <formula>3</formula>
    </cfRule>
    <cfRule type="cellIs" dxfId="52" priority="26" operator="lessThan">
      <formula>3</formula>
    </cfRule>
  </conditionalFormatting>
  <conditionalFormatting sqref="D67">
    <cfRule type="cellIs" dxfId="51" priority="24" operator="equal">
      <formula>"N/A"</formula>
    </cfRule>
  </conditionalFormatting>
  <conditionalFormatting sqref="D67">
    <cfRule type="cellIs" dxfId="50" priority="22" operator="greaterThan">
      <formula>2.99</formula>
    </cfRule>
    <cfRule type="cellIs" dxfId="49" priority="23" operator="lessThan">
      <formula>3</formula>
    </cfRule>
  </conditionalFormatting>
  <conditionalFormatting sqref="D67">
    <cfRule type="cellIs" dxfId="48" priority="20" stopIfTrue="1" operator="equal">
      <formula>0</formula>
    </cfRule>
    <cfRule type="cellIs" dxfId="47" priority="21" operator="equal">
      <formula>"N/A"</formula>
    </cfRule>
  </conditionalFormatting>
  <conditionalFormatting sqref="D68:D70">
    <cfRule type="cellIs" dxfId="46" priority="18" operator="greaterThan">
      <formula>3</formula>
    </cfRule>
    <cfRule type="cellIs" dxfId="45" priority="19" operator="lessThan">
      <formula>3</formula>
    </cfRule>
  </conditionalFormatting>
  <conditionalFormatting sqref="D68:D70">
    <cfRule type="cellIs" dxfId="44" priority="17" operator="equal">
      <formula>0</formula>
    </cfRule>
  </conditionalFormatting>
  <conditionalFormatting sqref="D68:D70">
    <cfRule type="cellIs" dxfId="43" priority="15" operator="greaterThan">
      <formula>3</formula>
    </cfRule>
    <cfRule type="cellIs" dxfId="42" priority="16" operator="lessThan">
      <formula>3</formula>
    </cfRule>
  </conditionalFormatting>
  <conditionalFormatting sqref="D68:D70">
    <cfRule type="cellIs" dxfId="41" priority="14" operator="equal">
      <formula>0</formula>
    </cfRule>
  </conditionalFormatting>
  <conditionalFormatting sqref="D68:D70">
    <cfRule type="cellIs" dxfId="40" priority="12" operator="greaterThan">
      <formula>3</formula>
    </cfRule>
    <cfRule type="cellIs" dxfId="39" priority="13" operator="lessThan">
      <formula>3</formula>
    </cfRule>
  </conditionalFormatting>
  <conditionalFormatting sqref="D68:D70">
    <cfRule type="cellIs" dxfId="38" priority="11" operator="equal">
      <formula>"N/A"</formula>
    </cfRule>
  </conditionalFormatting>
  <conditionalFormatting sqref="D68:D70">
    <cfRule type="cellIs" dxfId="37" priority="9" operator="greaterThanOrEqual">
      <formula>3</formula>
    </cfRule>
    <cfRule type="cellIs" dxfId="36" priority="10" operator="lessThan">
      <formula>3</formula>
    </cfRule>
  </conditionalFormatting>
  <conditionalFormatting sqref="D68:D70">
    <cfRule type="cellIs" dxfId="35" priority="8" operator="equal">
      <formula>"N/A"</formula>
    </cfRule>
  </conditionalFormatting>
  <conditionalFormatting sqref="D68:D70">
    <cfRule type="cellIs" dxfId="34" priority="6" operator="greaterThanOrEqual">
      <formula>3</formula>
    </cfRule>
    <cfRule type="cellIs" dxfId="33" priority="7" operator="lessThan">
      <formula>3</formula>
    </cfRule>
  </conditionalFormatting>
  <conditionalFormatting sqref="D68:D70">
    <cfRule type="cellIs" dxfId="32" priority="5" operator="equal">
      <formula>"N/A"</formula>
    </cfRule>
  </conditionalFormatting>
  <conditionalFormatting sqref="D68:D70">
    <cfRule type="cellIs" dxfId="31" priority="3" operator="greaterThan">
      <formula>2.99</formula>
    </cfRule>
    <cfRule type="cellIs" dxfId="30" priority="4" operator="lessThan">
      <formula>3</formula>
    </cfRule>
  </conditionalFormatting>
  <conditionalFormatting sqref="D68:D70">
    <cfRule type="cellIs" dxfId="29" priority="1" stopIfTrue="1" operator="equal">
      <formula>0</formula>
    </cfRule>
    <cfRule type="cellIs" dxfId="28" priority="2" operator="equal">
      <formula>"N/A"</formula>
    </cfRule>
  </conditionalFormatting>
  <pageMargins left="0.70866141732283472" right="0.70866141732283472" top="0.74803149606299213" bottom="0.74803149606299213" header="0.31496062992125984" footer="0.31496062992125984"/>
  <pageSetup paperSize="9" scale="52" orientation="portrait" horizontalDpi="4294967293" r:id="rId1"/>
  <headerFooter>
    <oddFooter>&amp;L&amp;F / &amp;A&amp;R&amp;D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2"/>
  <sheetViews>
    <sheetView showZeros="0" zoomScaleNormal="100" workbookViewId="0">
      <pane xSplit="4" ySplit="2" topLeftCell="E98" activePane="bottomRight" state="frozen"/>
      <selection pane="topRight" activeCell="E1" sqref="E1"/>
      <selection pane="bottomLeft" activeCell="A3" sqref="A3"/>
      <selection pane="bottomRight" activeCell="A98" sqref="A98"/>
    </sheetView>
  </sheetViews>
  <sheetFormatPr defaultRowHeight="14.5"/>
  <cols>
    <col min="1" max="1" width="5.81640625" style="4" bestFit="1" customWidth="1"/>
    <col min="2" max="2" width="80.7265625" style="75" customWidth="1"/>
    <col min="3" max="3" width="5.7265625" style="9" customWidth="1"/>
    <col min="4" max="4" width="3.81640625" style="138" customWidth="1"/>
    <col min="5" max="5" width="11.26953125" customWidth="1"/>
    <col min="6" max="7" width="10.54296875" customWidth="1"/>
    <col min="8" max="8" width="11" customWidth="1"/>
    <col min="9" max="9" width="80.7265625" style="75" customWidth="1"/>
    <col min="10" max="10" width="4.453125" customWidth="1"/>
  </cols>
  <sheetData>
    <row r="1" spans="1:10" ht="26.25" customHeight="1" thickBot="1">
      <c r="A1" s="142"/>
      <c r="B1" s="199" t="s">
        <v>251</v>
      </c>
      <c r="C1" s="143"/>
      <c r="E1" s="200" t="s">
        <v>100</v>
      </c>
      <c r="F1" s="200" t="s">
        <v>298</v>
      </c>
      <c r="G1" s="200" t="s">
        <v>252</v>
      </c>
      <c r="H1" s="200" t="s">
        <v>253</v>
      </c>
      <c r="I1" s="201" t="s">
        <v>254</v>
      </c>
    </row>
    <row r="2" spans="1:10" ht="15" thickBot="1">
      <c r="E2" s="202"/>
      <c r="F2" s="202"/>
      <c r="G2" s="202"/>
      <c r="H2" s="202"/>
      <c r="I2" s="202"/>
    </row>
    <row r="3" spans="1:10" ht="19" thickBot="1">
      <c r="A3" s="10">
        <v>1</v>
      </c>
      <c r="B3" s="91" t="str">
        <f>'Formulaire de saisie'!B1</f>
        <v>Lois et Codes de déontologie</v>
      </c>
      <c r="C3" s="85"/>
      <c r="D3" s="139"/>
      <c r="E3" s="10"/>
      <c r="F3" s="91"/>
      <c r="G3" s="144"/>
      <c r="H3" s="11"/>
      <c r="I3" s="91"/>
    </row>
    <row r="4" spans="1:10" ht="26.5" thickBot="1">
      <c r="A4" s="23" t="str">
        <f>'Formulaire de saisie'!A2</f>
        <v>1.1</v>
      </c>
      <c r="B4" s="74" t="str">
        <f>'Formulaire de saisie'!B2</f>
        <v xml:space="preserve">Identité catholique : l’organisation s’identifie elle-même comme étant une organisation caritative catholique suivant la doctrine sociale de l’Eglise et le droit canonique. </v>
      </c>
      <c r="C4" s="8" t="s">
        <v>95</v>
      </c>
      <c r="D4" s="140"/>
      <c r="E4" s="145"/>
      <c r="F4" s="146"/>
      <c r="G4" s="146"/>
      <c r="H4" s="146"/>
      <c r="I4" s="74"/>
    </row>
    <row r="5" spans="1:10" ht="26.5" thickBot="1">
      <c r="A5" s="2" t="str">
        <f>'Formulaire de saisie'!A3</f>
        <v>1.1.1</v>
      </c>
      <c r="B5" s="92" t="str">
        <f>'Formulaire de saisie'!B3</f>
        <v>La mission de servir, accompagner et défendre les pauvres et de promouvoir la charité et la justice guide le travail de l’organisation.</v>
      </c>
      <c r="C5" s="152">
        <f>'Formulaire de saisie'!C3</f>
        <v>0</v>
      </c>
      <c r="D5" s="150"/>
      <c r="E5" s="147"/>
      <c r="F5" s="148"/>
      <c r="G5" s="149">
        <f>E5*F5</f>
        <v>0</v>
      </c>
      <c r="H5" s="151"/>
      <c r="I5" s="153"/>
      <c r="J5" s="158"/>
    </row>
    <row r="6" spans="1:10" ht="26.5" thickBot="1">
      <c r="A6" s="2" t="str">
        <f>'Formulaire de saisie'!A4</f>
        <v>1.1.2</v>
      </c>
      <c r="B6" s="90" t="str">
        <f>'Formulaire de saisie'!B4</f>
        <v>Des éléments pertinents du droit canonique servent de référence aux objectifs, à la structure et au fonctionnement de l’organisation.</v>
      </c>
      <c r="C6" s="152">
        <f>'Formulaire de saisie'!C4</f>
        <v>0</v>
      </c>
      <c r="D6" s="150"/>
      <c r="E6" s="147"/>
      <c r="F6" s="148"/>
      <c r="G6" s="149">
        <f>E6*F6</f>
        <v>0</v>
      </c>
      <c r="H6" s="151"/>
      <c r="I6" s="154"/>
    </row>
    <row r="7" spans="1:10" ht="26.5" thickBot="1">
      <c r="A7" s="1" t="str">
        <f>'Formulaire de saisie'!A5</f>
        <v>1.2</v>
      </c>
      <c r="B7" s="73" t="str">
        <f>'Formulaire de saisie'!B5</f>
        <v>Lois du pays : l’organisation agit conformément aux lois et aux exigences juridiques applicables dans le pays où elle est inscrite.</v>
      </c>
      <c r="C7" s="8" t="s">
        <v>95</v>
      </c>
      <c r="D7" s="140"/>
      <c r="E7" s="145"/>
      <c r="F7" s="146"/>
      <c r="G7" s="146"/>
      <c r="H7" s="146"/>
      <c r="I7" s="74"/>
    </row>
    <row r="8" spans="1:10" ht="26.5" thickBot="1">
      <c r="A8" s="2" t="str">
        <f>'Formulaire de saisie'!A6</f>
        <v>1.2.1</v>
      </c>
      <c r="B8" s="92" t="str">
        <f>'Formulaire de saisie'!B6</f>
        <v>Les Droits de l’homme et les conventions internationales s’y rapportant servent de référence aux textes fondamentaux de l’organisation.</v>
      </c>
      <c r="C8" s="152">
        <f>'Formulaire de saisie'!C6</f>
        <v>0</v>
      </c>
      <c r="D8" s="150"/>
      <c r="E8" s="147"/>
      <c r="F8" s="148"/>
      <c r="G8" s="149">
        <f>E8*F8</f>
        <v>0</v>
      </c>
      <c r="H8" s="151"/>
      <c r="I8" s="153"/>
    </row>
    <row r="9" spans="1:10" ht="26.5" thickBot="1">
      <c r="A9" s="2" t="str">
        <f>'Formulaire de saisie'!A7</f>
        <v>1.2.2</v>
      </c>
      <c r="B9" s="90" t="str">
        <f>'Formulaire de saisie'!B7</f>
        <v>L’organisation est officiellement et légalement inscrite et se conforme à l’ensemble des lois et des exigences juridiques applicables.</v>
      </c>
      <c r="C9" s="152">
        <f>'Formulaire de saisie'!C7</f>
        <v>0</v>
      </c>
      <c r="D9" s="150"/>
      <c r="E9" s="147"/>
      <c r="F9" s="148"/>
      <c r="G9" s="149">
        <f>E9*F9</f>
        <v>0</v>
      </c>
      <c r="H9" s="151"/>
      <c r="I9" s="154"/>
    </row>
    <row r="10" spans="1:10" ht="26.5" thickBot="1">
      <c r="A10" s="1" t="str">
        <f>'Formulaire de saisie'!A8</f>
        <v>1.3</v>
      </c>
      <c r="B10" s="73" t="str">
        <f>'Formulaire de saisie'!B8</f>
        <v>Déontologie et conduite du personnel : l’organisation adhère au Code de déontologie et au Code de conduite du personnel de Caritas Internationalis.</v>
      </c>
      <c r="C10" s="8" t="s">
        <v>95</v>
      </c>
      <c r="D10" s="140"/>
      <c r="E10" s="145"/>
      <c r="F10" s="146"/>
      <c r="G10" s="146"/>
      <c r="H10" s="146"/>
      <c r="I10" s="74"/>
    </row>
    <row r="11" spans="1:10" ht="26.5" thickBot="1">
      <c r="A11" s="2" t="str">
        <f>'Formulaire de saisie'!A9</f>
        <v>1.3.1</v>
      </c>
      <c r="B11" s="131" t="str">
        <f>'Formulaire de saisie'!B9</f>
        <v>Un Code de déontologie et un Code de conduite du personnel équivalents ou cohérents avec ceux de Caritas Internationalis existent et sont appliqués.</v>
      </c>
      <c r="C11" s="152">
        <f>'Formulaire de saisie'!C9</f>
        <v>0</v>
      </c>
      <c r="D11" s="150"/>
      <c r="E11" s="147"/>
      <c r="F11" s="148"/>
      <c r="G11" s="149">
        <f t="shared" ref="G11:G13" si="0">E11*F11</f>
        <v>0</v>
      </c>
      <c r="H11" s="151"/>
      <c r="I11" s="155"/>
    </row>
    <row r="12" spans="1:10" ht="26.5" thickBot="1">
      <c r="A12" s="2" t="str">
        <f>'Formulaire de saisie'!A10</f>
        <v>1.3.2</v>
      </c>
      <c r="B12" s="130" t="str">
        <f>'Formulaire de saisie'!B10</f>
        <v>La direction de l’organisation s'engage en faveur des principes d’égalité et de diversité et veillent à ce qu’ils soient mis en application à tous les niveaux.</v>
      </c>
      <c r="C12" s="152">
        <f>'Formulaire de saisie'!C10</f>
        <v>0</v>
      </c>
      <c r="D12" s="150"/>
      <c r="E12" s="147"/>
      <c r="F12" s="148"/>
      <c r="G12" s="149">
        <f t="shared" si="0"/>
        <v>0</v>
      </c>
      <c r="H12" s="151"/>
      <c r="I12" s="156"/>
    </row>
    <row r="13" spans="1:10" ht="15" thickBot="1">
      <c r="A13" s="2" t="str">
        <f>'Formulaire de saisie'!A11</f>
        <v>1.3.3</v>
      </c>
      <c r="B13" s="130" t="str">
        <f>'Formulaire de saisie'!B11</f>
        <v xml:space="preserve">Une politique qui prévient les conflits d’intérêt à tous les niveaux existe et est appliquée. </v>
      </c>
      <c r="C13" s="152">
        <f>'Formulaire de saisie'!C11</f>
        <v>0</v>
      </c>
      <c r="D13" s="150"/>
      <c r="E13" s="147"/>
      <c r="F13" s="148"/>
      <c r="G13" s="149">
        <f t="shared" si="0"/>
        <v>0</v>
      </c>
      <c r="H13" s="151"/>
      <c r="I13" s="156"/>
    </row>
    <row r="14" spans="1:10" ht="26.5" thickBot="1">
      <c r="A14" s="1" t="str">
        <f>'Formulaire de saisie'!A12</f>
        <v>1.4</v>
      </c>
      <c r="B14" s="73" t="str">
        <f>'Formulaire de saisie'!B12</f>
        <v>Ethique humanitaire : l’organisation est tenue de respecter les normes et les principes humanitaires internationaux.</v>
      </c>
      <c r="C14" s="8" t="s">
        <v>95</v>
      </c>
      <c r="D14" s="140"/>
      <c r="E14" s="145"/>
      <c r="F14" s="146"/>
      <c r="G14" s="146"/>
      <c r="H14" s="146"/>
      <c r="I14" s="74"/>
    </row>
    <row r="15" spans="1:10" ht="15" thickBot="1">
      <c r="A15" s="2" t="str">
        <f>'Formulaire de saisie'!A13</f>
        <v>1.4.1</v>
      </c>
      <c r="B15" s="131" t="str">
        <f>'Formulaire de saisie'!B13</f>
        <v>Les normes et les principes humanitaires internationaux sont connus et adéquatement appliqués.</v>
      </c>
      <c r="C15" s="152">
        <f>'Formulaire de saisie'!C13</f>
        <v>0</v>
      </c>
      <c r="D15" s="150"/>
      <c r="E15" s="147"/>
      <c r="F15" s="148"/>
      <c r="G15" s="149">
        <f>E15*F15</f>
        <v>0</v>
      </c>
      <c r="H15" s="151"/>
      <c r="I15" s="155"/>
    </row>
    <row r="16" spans="1:10" ht="26.5" thickBot="1">
      <c r="A16" s="23" t="str">
        <f>'Formulaire de saisie'!A14</f>
        <v>1.5</v>
      </c>
      <c r="B16" s="74" t="str">
        <f>'Formulaire de saisie'!B14</f>
        <v>Ethique environnementale : l’organisation garantit que les ressources naturelles sont utilisées judicieusement, le gaspillage réduit au maximum et les projets respectueux de l’environnement.</v>
      </c>
      <c r="C16" s="8" t="s">
        <v>95</v>
      </c>
      <c r="D16" s="140"/>
      <c r="E16" s="145"/>
      <c r="F16" s="146"/>
      <c r="G16" s="146"/>
      <c r="H16" s="146"/>
      <c r="I16" s="74"/>
    </row>
    <row r="17" spans="1:9" ht="39.5" thickBot="1">
      <c r="A17" s="2" t="str">
        <f>'Formulaire de saisie'!A15</f>
        <v>1.5.1</v>
      </c>
      <c r="B17" s="131" t="str">
        <f>'Formulaire de saisie'!B15</f>
        <v>Les Lignes directrices de CI sur la justice environnementale (2005) et les recommandations inspirées de « Laudato Si’» sont intégrées dans des politiques et appliquées dans les programmes et jusque dans la pratique.</v>
      </c>
      <c r="C17" s="152">
        <f>'Formulaire de saisie'!C15</f>
        <v>0</v>
      </c>
      <c r="D17" s="150"/>
      <c r="E17" s="147"/>
      <c r="F17" s="148"/>
      <c r="G17" s="149">
        <f>E17*F17</f>
        <v>0</v>
      </c>
      <c r="H17" s="151"/>
      <c r="I17" s="155"/>
    </row>
    <row r="18" spans="1:9" ht="15" thickBot="1">
      <c r="A18" s="1" t="str">
        <f>'Formulaire de saisie'!A16</f>
        <v>1.6</v>
      </c>
      <c r="B18" s="73" t="str">
        <f>'Formulaire de saisie'!B16</f>
        <v xml:space="preserve">Principes de partenariat : l’organisation respecte les principes de partenariat de CI. </v>
      </c>
      <c r="C18" s="8" t="s">
        <v>95</v>
      </c>
      <c r="D18" s="140"/>
      <c r="E18" s="145"/>
      <c r="F18" s="146"/>
      <c r="G18" s="146"/>
      <c r="H18" s="146"/>
      <c r="I18" s="74"/>
    </row>
    <row r="19" spans="1:9" ht="15" thickBot="1">
      <c r="A19" s="2" t="str">
        <f>'Formulaire de saisie'!A17</f>
        <v>1.6.1</v>
      </c>
      <c r="B19" s="92" t="str">
        <f>'Formulaire de saisie'!B17</f>
        <v>Les principes de partenariat de CI guident les relations avec les autres organisations Caritas.</v>
      </c>
      <c r="C19" s="152">
        <f>'Formulaire de saisie'!C17</f>
        <v>0</v>
      </c>
      <c r="D19" s="150"/>
      <c r="E19" s="147"/>
      <c r="F19" s="148"/>
      <c r="G19" s="149">
        <f t="shared" ref="G19:G20" si="1">E19*F19</f>
        <v>0</v>
      </c>
      <c r="H19" s="151"/>
      <c r="I19" s="153"/>
    </row>
    <row r="20" spans="1:9" ht="26.5" thickBot="1">
      <c r="A20" s="2" t="str">
        <f>'Formulaire de saisie'!A18</f>
        <v>1.6.2</v>
      </c>
      <c r="B20" s="90" t="str">
        <f>'Formulaire de saisie'!B18</f>
        <v>L’organisation fournit une coordination, un accompagnement et un soutien à ses structures diocésaines.</v>
      </c>
      <c r="C20" s="152">
        <f>'Formulaire de saisie'!C18</f>
        <v>0</v>
      </c>
      <c r="D20" s="150"/>
      <c r="E20" s="147"/>
      <c r="F20" s="148"/>
      <c r="G20" s="149">
        <f t="shared" si="1"/>
        <v>0</v>
      </c>
      <c r="H20" s="151"/>
      <c r="I20" s="154"/>
    </row>
    <row r="21" spans="1:9" ht="26.5" thickBot="1">
      <c r="A21" s="1" t="str">
        <f>'Formulaire de saisie'!A19</f>
        <v>1.7</v>
      </c>
      <c r="B21" s="73" t="str">
        <f>'Formulaire de saisie'!B19</f>
        <v>Procédure de plaintes : l’organisation dispose d’un mécanisme de traitement des plaintes approprié et sûr, qui est officiellement communiqué et rendu public comme moyen de fournir un feed-back.</v>
      </c>
      <c r="C21" s="8" t="s">
        <v>95</v>
      </c>
      <c r="D21" s="140"/>
      <c r="E21" s="145"/>
      <c r="F21" s="146"/>
      <c r="G21" s="146"/>
      <c r="H21" s="146"/>
      <c r="I21" s="74"/>
    </row>
    <row r="22" spans="1:9" ht="26.5" thickBot="1">
      <c r="A22" s="2" t="str">
        <f>'Formulaire de saisie'!A20</f>
        <v>1.7.1</v>
      </c>
      <c r="B22" s="131" t="str">
        <f>'Formulaire de saisie'!B20</f>
        <v>Des procédures officielles et appropriées de traitement des plaintes pour le personnel, les participants aux programmes et les autres parties prenantes sont en place et appliquées.</v>
      </c>
      <c r="C22" s="152">
        <f>'Formulaire de saisie'!C20</f>
        <v>0</v>
      </c>
      <c r="D22" s="150"/>
      <c r="E22" s="147"/>
      <c r="F22" s="148"/>
      <c r="G22" s="149">
        <f t="shared" ref="G22:G23" si="2">E22*F22</f>
        <v>0</v>
      </c>
      <c r="H22" s="151"/>
      <c r="I22" s="155"/>
    </row>
    <row r="23" spans="1:9" ht="26.5" thickBot="1">
      <c r="A23" s="2" t="str">
        <f>'Formulaire de saisie'!A21</f>
        <v>1.7.2</v>
      </c>
      <c r="B23" s="90" t="str">
        <f>'Formulaire de saisie'!B21</f>
        <v>L'organisation applique une politique de dénonciation documentée (si il y a eu des cas) qui établit son engagement à protéger de représailles les dénonciateurs.</v>
      </c>
      <c r="C23" s="152">
        <f>'Formulaire de saisie'!C21</f>
        <v>0</v>
      </c>
      <c r="D23" s="150"/>
      <c r="E23" s="147"/>
      <c r="F23" s="148"/>
      <c r="G23" s="149">
        <f t="shared" si="2"/>
        <v>0</v>
      </c>
      <c r="H23" s="151"/>
      <c r="I23" s="154"/>
    </row>
    <row r="24" spans="1:9" ht="26.5" thickBot="1">
      <c r="A24" s="1" t="str">
        <f>'Formulaire de saisie'!A22</f>
        <v>1.8</v>
      </c>
      <c r="B24" s="132" t="str">
        <f>'Formulaire de saisie'!B22</f>
        <v>Mise en œuvre : l’organisation encourage les organisations Caritas diocésaines à respecter ces Normes de gestion.</v>
      </c>
      <c r="C24" s="8" t="s">
        <v>95</v>
      </c>
      <c r="D24" s="140"/>
      <c r="E24" s="145"/>
      <c r="F24" s="146"/>
      <c r="G24" s="146"/>
      <c r="H24" s="146"/>
      <c r="I24" s="74"/>
    </row>
    <row r="25" spans="1:9" ht="26.5" thickBot="1">
      <c r="A25" s="2" t="str">
        <f>'Formulaire de saisie'!A23</f>
        <v>1.8.1</v>
      </c>
      <c r="B25" s="90" t="str">
        <f>'Formulaire de saisie'!B23</f>
        <v xml:space="preserve">L’organisation invite et encourage les organisations Caritas diocésaines à mettre en œuvre les NG de CI. </v>
      </c>
      <c r="C25" s="152">
        <f>'Formulaire de saisie'!C23</f>
        <v>0</v>
      </c>
      <c r="D25" s="150"/>
      <c r="E25" s="147"/>
      <c r="F25" s="148"/>
      <c r="G25" s="149">
        <f t="shared" ref="G25" si="3">E25*F25</f>
        <v>0</v>
      </c>
      <c r="H25" s="151"/>
      <c r="I25" s="154"/>
    </row>
    <row r="26" spans="1:9" ht="19" thickBot="1">
      <c r="A26" s="10">
        <v>2</v>
      </c>
      <c r="B26" s="91" t="str">
        <f>'Formulaire de saisie'!B24</f>
        <v>Gouvernance et organisation</v>
      </c>
      <c r="C26" s="85"/>
      <c r="D26" s="139"/>
      <c r="E26" s="10"/>
      <c r="F26" s="91"/>
      <c r="G26" s="144"/>
      <c r="H26" s="11"/>
      <c r="I26" s="91"/>
    </row>
    <row r="27" spans="1:9" ht="26.5" thickBot="1">
      <c r="A27" s="23" t="str">
        <f>'Formulaire de saisie'!A25</f>
        <v>2.1</v>
      </c>
      <c r="B27" s="74" t="str">
        <f>'Formulaire de saisie'!B25</f>
        <v>Constitution: l’organisation dispose de documents constitutionnels qui se réfèrent aux valeurs de Caritas.</v>
      </c>
      <c r="C27" s="8" t="s">
        <v>95</v>
      </c>
      <c r="D27" s="140"/>
      <c r="E27" s="145"/>
      <c r="F27" s="146"/>
      <c r="G27" s="146"/>
      <c r="H27" s="146"/>
      <c r="I27" s="74"/>
    </row>
    <row r="28" spans="1:9" ht="15" thickBot="1">
      <c r="A28" s="2" t="str">
        <f>'Formulaire de saisie'!A26</f>
        <v>2.1.1</v>
      </c>
      <c r="B28" s="92" t="str">
        <f>'Formulaire de saisie'!B26</f>
        <v xml:space="preserve">Les documents constitutionnels sont en harmonie avec les Statuts de Caritas Internationalis. </v>
      </c>
      <c r="C28" s="152">
        <f>'Formulaire de saisie'!C26</f>
        <v>0</v>
      </c>
      <c r="D28" s="150"/>
      <c r="E28" s="147"/>
      <c r="F28" s="148"/>
      <c r="G28" s="149">
        <f t="shared" ref="G28" si="4">E28*F28</f>
        <v>0</v>
      </c>
      <c r="H28" s="151"/>
      <c r="I28" s="153"/>
    </row>
    <row r="29" spans="1:9" ht="26.5" thickBot="1">
      <c r="A29" s="23" t="str">
        <f>'Formulaire de saisie'!A27</f>
        <v>2.2</v>
      </c>
      <c r="B29" s="74" t="str">
        <f>'Formulaire de saisie'!B27</f>
        <v>Structure de la gouvernance : le rôle et les responsabilités des organes de gouvernance sont clairement définis.</v>
      </c>
      <c r="C29" s="8" t="s">
        <v>95</v>
      </c>
      <c r="D29" s="140"/>
      <c r="E29" s="145"/>
      <c r="F29" s="146"/>
      <c r="G29" s="146"/>
      <c r="H29" s="146"/>
      <c r="I29" s="74"/>
    </row>
    <row r="30" spans="1:9" ht="39.5" thickBot="1">
      <c r="A30" s="2" t="str">
        <f>'Formulaire de saisie'!A28</f>
        <v>2.2.1</v>
      </c>
      <c r="B30" s="92" t="str">
        <f>'Formulaire de saisie'!B28</f>
        <v xml:space="preserve">Le but, la structure et les procédures de prises de décisions par la gouvernance et le rôle de celle-ci dans la nomination de la direction exécutive sont conformes aux exigences statutaires de l’organisation. </v>
      </c>
      <c r="C30" s="152">
        <f>'Formulaire de saisie'!C28</f>
        <v>0</v>
      </c>
      <c r="D30" s="150"/>
      <c r="E30" s="147"/>
      <c r="F30" s="148"/>
      <c r="G30" s="149">
        <f t="shared" ref="G30:G32" si="5">E30*F30</f>
        <v>0</v>
      </c>
      <c r="H30" s="151"/>
      <c r="I30" s="153"/>
    </row>
    <row r="31" spans="1:9" ht="26.5" thickBot="1">
      <c r="A31" s="2" t="str">
        <f>'Formulaire de saisie'!A29</f>
        <v>2.2.2</v>
      </c>
      <c r="B31" s="90" t="str">
        <f>'Formulaire de saisie'!B29</f>
        <v>La gouvernance est composée de membres experts dans des domaines pertinents de spécialisation, dont le trésorier qui possède des connaissances et une expérience en gestion financière.</v>
      </c>
      <c r="C31" s="152">
        <f>'Formulaire de saisie'!C29</f>
        <v>0</v>
      </c>
      <c r="D31" s="150"/>
      <c r="E31" s="147"/>
      <c r="F31" s="148"/>
      <c r="G31" s="149">
        <f t="shared" si="5"/>
        <v>0</v>
      </c>
      <c r="H31" s="151"/>
      <c r="I31" s="154"/>
    </row>
    <row r="32" spans="1:9" ht="26.5" thickBot="1">
      <c r="A32" s="2" t="str">
        <f>'Formulaire de saisie'!A30</f>
        <v>2.2.3</v>
      </c>
      <c r="B32" s="90" t="str">
        <f>'Formulaire de saisie'!B30</f>
        <v>Une communication régulière est assurée entre la gouvernance et la Conférence épiscopale ou son/ses délégué/s officiel/s d’une part et le personnel d’autre part.</v>
      </c>
      <c r="C32" s="152">
        <f>'Formulaire de saisie'!C30</f>
        <v>0</v>
      </c>
      <c r="D32" s="150"/>
      <c r="E32" s="147"/>
      <c r="F32" s="148"/>
      <c r="G32" s="149">
        <f t="shared" si="5"/>
        <v>0</v>
      </c>
      <c r="H32" s="151"/>
      <c r="I32" s="154"/>
    </row>
    <row r="33" spans="1:9" ht="39.5" thickBot="1">
      <c r="A33" s="1" t="str">
        <f>'Formulaire de saisie'!A31</f>
        <v>2.3</v>
      </c>
      <c r="B33" s="73" t="str">
        <f>'Formulaire de saisie'!B31</f>
        <v>Direction et gestion d’ensemble : la direction exécutive favorise une mise en œuvre efficace et performante conforme à la vision et la mission de l’organisation, et développe de nouvelles visions et stratégies telles que l’exige l’évolution des circonstances et/ou des opportunités.</v>
      </c>
      <c r="C33" s="8" t="s">
        <v>95</v>
      </c>
      <c r="D33" s="140"/>
      <c r="E33" s="145"/>
      <c r="F33" s="146"/>
      <c r="G33" s="146"/>
      <c r="H33" s="146"/>
      <c r="I33" s="74"/>
    </row>
    <row r="34" spans="1:9" ht="26.5" thickBot="1">
      <c r="A34" s="2" t="str">
        <f>'Formulaire de saisie'!A32</f>
        <v>2.3.1</v>
      </c>
      <c r="B34" s="92" t="str">
        <f>'Formulaire de saisie'!B32</f>
        <v>La direction exécutive communique régulièrement sa stratégie, ses plans, ses budgets et leur mise en œuvre opérationnelle à la gouvernance.</v>
      </c>
      <c r="C34" s="152">
        <f>'Formulaire de saisie'!C32</f>
        <v>0</v>
      </c>
      <c r="D34" s="150"/>
      <c r="E34" s="147"/>
      <c r="F34" s="148"/>
      <c r="G34" s="149">
        <f t="shared" ref="G34:G35" si="6">E34*F34</f>
        <v>0</v>
      </c>
      <c r="H34" s="151"/>
      <c r="I34" s="153"/>
    </row>
    <row r="35" spans="1:9" ht="26.5" thickBot="1">
      <c r="A35" s="2" t="str">
        <f>'Formulaire de saisie'!A33</f>
        <v>2.3.2</v>
      </c>
      <c r="B35" s="90" t="str">
        <f>'Formulaire de saisie'!B33</f>
        <v>La direction exécutive prend des décisions après consultation, se réunit régulièrement, documente ses décisions clés et les communique aux parties prenantes concernées.</v>
      </c>
      <c r="C35" s="152">
        <f>'Formulaire de saisie'!C33</f>
        <v>0</v>
      </c>
      <c r="D35" s="150"/>
      <c r="E35" s="147"/>
      <c r="F35" s="148"/>
      <c r="G35" s="149">
        <f t="shared" si="6"/>
        <v>0</v>
      </c>
      <c r="H35" s="151"/>
      <c r="I35" s="154"/>
    </row>
    <row r="36" spans="1:9" ht="26.5" thickBot="1">
      <c r="A36" s="1" t="str">
        <f>'Formulaire de saisie'!A34</f>
        <v>2.4</v>
      </c>
      <c r="B36" s="73" t="str">
        <f>'Formulaire de saisie'!B34</f>
        <v>Gestion des ressources humaines : l’organisation gère ses ressources humaines comme stipulé dans les règlements et procédures connus de tout le personnel.</v>
      </c>
      <c r="C36" s="8" t="s">
        <v>95</v>
      </c>
      <c r="D36" s="140"/>
      <c r="E36" s="145"/>
      <c r="F36" s="146"/>
      <c r="G36" s="146"/>
      <c r="H36" s="146"/>
      <c r="I36" s="74"/>
    </row>
    <row r="37" spans="1:9" ht="15" thickBot="1">
      <c r="A37" s="2" t="str">
        <f>'Formulaire de saisie'!A35</f>
        <v>2.4.1</v>
      </c>
      <c r="B37" s="92" t="str">
        <f>'Formulaire de saisie'!B35</f>
        <v xml:space="preserve">La direction exécutive veille à ce que l’organigramme soit actualisé et accessible. </v>
      </c>
      <c r="C37" s="152">
        <f>'Formulaire de saisie'!C35</f>
        <v>0</v>
      </c>
      <c r="D37" s="150"/>
      <c r="E37" s="147"/>
      <c r="F37" s="148"/>
      <c r="G37" s="149">
        <f t="shared" ref="G37:G46" si="7">E37*F37</f>
        <v>0</v>
      </c>
      <c r="H37" s="151"/>
      <c r="I37" s="153"/>
    </row>
    <row r="38" spans="1:9" ht="26.5" thickBot="1">
      <c r="A38" s="2" t="str">
        <f>'Formulaire de saisie'!A36</f>
        <v>2.4.2</v>
      </c>
      <c r="B38" s="90" t="str">
        <f>'Formulaire de saisie'!B36</f>
        <v>Des descriptifs de poste et des niveaux hiérarchiques clairement définis sont en place pour l’ensemble du personnel, y compris la direction exécutive.</v>
      </c>
      <c r="C38" s="152">
        <f>'Formulaire de saisie'!C36</f>
        <v>0</v>
      </c>
      <c r="D38" s="150"/>
      <c r="E38" s="147"/>
      <c r="F38" s="148"/>
      <c r="G38" s="149">
        <f t="shared" si="7"/>
        <v>0</v>
      </c>
      <c r="H38" s="151"/>
      <c r="I38" s="154"/>
    </row>
    <row r="39" spans="1:9" ht="26.5" thickBot="1">
      <c r="A39" s="2" t="str">
        <f>'Formulaire de saisie'!A37</f>
        <v>2.4.3</v>
      </c>
      <c r="B39" s="90" t="str">
        <f>'Formulaire de saisie'!B37</f>
        <v>Les systèmes de recrutement et de ressources humaines de l'organisation sont inclusifs, équitables, cohérents, transparents et conformes aux normes minimales mondiales de sauvegarde.</v>
      </c>
      <c r="C39" s="152">
        <f>'Formulaire de saisie'!C37</f>
        <v>0</v>
      </c>
      <c r="D39" s="150"/>
      <c r="E39" s="147"/>
      <c r="F39" s="148"/>
      <c r="G39" s="149">
        <f t="shared" si="7"/>
        <v>0</v>
      </c>
      <c r="H39" s="151"/>
      <c r="I39" s="154"/>
    </row>
    <row r="40" spans="1:9" ht="26.5" thickBot="1">
      <c r="A40" s="72" t="str">
        <f>'Formulaire de saisie'!A38</f>
        <v>2.4.4</v>
      </c>
      <c r="B40" s="130" t="str">
        <f>'Formulaire de saisie'!B38</f>
        <v>Les politiques et les procédures du personnel respectent sa dignité, tendent à le retenir et favorisent l’équité. Elles sont justes, transparentes, non discriminatoires et conformes au droit du travail local.</v>
      </c>
      <c r="C40" s="152">
        <f>'Formulaire de saisie'!C38</f>
        <v>0</v>
      </c>
      <c r="D40" s="150"/>
      <c r="E40" s="147"/>
      <c r="F40" s="148"/>
      <c r="G40" s="149">
        <f t="shared" si="7"/>
        <v>0</v>
      </c>
      <c r="H40" s="151"/>
      <c r="I40" s="156"/>
    </row>
    <row r="41" spans="1:9" ht="26.5" thickBot="1">
      <c r="A41" s="2" t="str">
        <f>'Formulaire de saisie'!A39</f>
        <v>2.4.5</v>
      </c>
      <c r="B41" s="130" t="str">
        <f>'Formulaire de saisie'!B39</f>
        <v xml:space="preserve">Le personnel connaît la vision, le mandat, les politiques et les procédures de l’organisation et il y adhère. </v>
      </c>
      <c r="C41" s="152">
        <f>'Formulaire de saisie'!C39</f>
        <v>0</v>
      </c>
      <c r="D41" s="150"/>
      <c r="E41" s="147"/>
      <c r="F41" s="148"/>
      <c r="G41" s="149">
        <f t="shared" si="7"/>
        <v>0</v>
      </c>
      <c r="H41" s="151"/>
      <c r="I41" s="156"/>
    </row>
    <row r="42" spans="1:9" ht="26.5" thickBot="1">
      <c r="A42" s="2" t="str">
        <f>'Formulaire de saisie'!A40</f>
        <v>2.4.6</v>
      </c>
      <c r="B42" s="90" t="str">
        <f>'Formulaire de saisie'!B40</f>
        <v>L’organisation dispose d’un mécanisme de salaires et d’avantages sociaux du personnel établis par des contrats de travail conformément au droit du travail local.</v>
      </c>
      <c r="C42" s="152">
        <f>'Formulaire de saisie'!C40</f>
        <v>0</v>
      </c>
      <c r="D42" s="150"/>
      <c r="E42" s="147"/>
      <c r="F42" s="148"/>
      <c r="G42" s="149">
        <f t="shared" si="7"/>
        <v>0</v>
      </c>
      <c r="H42" s="151"/>
      <c r="I42" s="154"/>
    </row>
    <row r="43" spans="1:9" ht="39.5" thickBot="1">
      <c r="A43" s="2" t="str">
        <f>'Formulaire de saisie'!A41</f>
        <v>2.4.7</v>
      </c>
      <c r="B43" s="90" t="str">
        <f>'Formulaire de saisie'!B41</f>
        <v>Le personnel travaille conformément à des objectifs de performance clairs, a des entretiens d’évaluation réguliers et bénéficie d’un soutien et d’un développement adéquats pour remplir son rôle.B54</v>
      </c>
      <c r="C43" s="152">
        <f>'Formulaire de saisie'!C41</f>
        <v>0</v>
      </c>
      <c r="D43" s="150"/>
      <c r="E43" s="147"/>
      <c r="F43" s="148"/>
      <c r="G43" s="149">
        <f t="shared" si="7"/>
        <v>0</v>
      </c>
      <c r="H43" s="151"/>
      <c r="I43" s="154"/>
    </row>
    <row r="44" spans="1:9" ht="26.5" thickBot="1">
      <c r="A44" s="2" t="str">
        <f>'Formulaire de saisie'!A42</f>
        <v>2.4.8</v>
      </c>
      <c r="B44" s="90" t="str">
        <f>'Formulaire de saisie'!B42</f>
        <v>Les aspirations spirituelles du personnel sont satisfaites par des occasions et des temps de prière, de réflexion et de formation du cœur.</v>
      </c>
      <c r="C44" s="152">
        <f>'Formulaire de saisie'!C42</f>
        <v>0</v>
      </c>
      <c r="D44" s="150"/>
      <c r="E44" s="147"/>
      <c r="F44" s="148"/>
      <c r="G44" s="149">
        <f t="shared" si="7"/>
        <v>0</v>
      </c>
      <c r="H44" s="151"/>
      <c r="I44" s="154"/>
    </row>
    <row r="45" spans="1:9" ht="26.5" thickBot="1">
      <c r="A45" s="2" t="str">
        <f>'Formulaire de saisie'!A43</f>
        <v>2.4.9</v>
      </c>
      <c r="B45" s="90" t="str">
        <f>'Formulaire de saisie'!B43</f>
        <v>L’organisation fournit à tous les membres du personnel et de la gouvernance une orientation et une formation à l’identité Caritas.</v>
      </c>
      <c r="C45" s="152">
        <f>'Formulaire de saisie'!C43</f>
        <v>0</v>
      </c>
      <c r="D45" s="150"/>
      <c r="E45" s="147"/>
      <c r="F45" s="148"/>
      <c r="G45" s="149">
        <f t="shared" si="7"/>
        <v>0</v>
      </c>
      <c r="H45" s="151"/>
      <c r="I45" s="154"/>
    </row>
    <row r="46" spans="1:9" ht="26.5" thickBot="1">
      <c r="A46" s="2" t="str">
        <f>'Formulaire de saisie'!A44</f>
        <v>2.4.10</v>
      </c>
      <c r="B46" s="130" t="str">
        <f>'Formulaire de saisie'!B44</f>
        <v>Une politique de sécurité, des protocoles et des plans pour la sécurité et le bien-être du personnel et des tiers sont en place et sont respectés.</v>
      </c>
      <c r="C46" s="152">
        <f>'Formulaire de saisie'!C44</f>
        <v>0</v>
      </c>
      <c r="D46" s="150"/>
      <c r="E46" s="147"/>
      <c r="F46" s="148"/>
      <c r="G46" s="149">
        <f t="shared" si="7"/>
        <v>0</v>
      </c>
      <c r="H46" s="151"/>
      <c r="I46" s="156"/>
    </row>
    <row r="47" spans="1:9" ht="26.5" thickBot="1">
      <c r="A47" s="1" t="str">
        <f>'Formulaire de saisie'!A45</f>
        <v>2.5</v>
      </c>
      <c r="B47" s="73" t="str">
        <f>'Formulaire de saisie'!B45</f>
        <v>Plan stratégique : l’organisation dispose d’un plan stratégique à jour, complet, réaliste et clair qui réunit sa vision, sa mission et ses objectifs spécifiques.</v>
      </c>
      <c r="C47" s="8" t="s">
        <v>95</v>
      </c>
      <c r="D47" s="140"/>
      <c r="E47" s="145"/>
      <c r="F47" s="146"/>
      <c r="G47" s="146"/>
      <c r="H47" s="146"/>
      <c r="I47" s="74"/>
    </row>
    <row r="48" spans="1:9" ht="26.5" thickBot="1">
      <c r="A48" s="2" t="str">
        <f>'Formulaire de saisie'!A46</f>
        <v>2.5.1</v>
      </c>
      <c r="B48" s="92" t="str">
        <f>'Formulaire de saisie'!B46</f>
        <v>Le plan stratégique de l’organisation reflète sa mission, il est élaboré de façon participative et il est géré et utilisé pour la planification opérationnelle et la prise de décision.</v>
      </c>
      <c r="C48" s="152">
        <f>'Formulaire de saisie'!C46</f>
        <v>0</v>
      </c>
      <c r="D48" s="150"/>
      <c r="E48" s="147"/>
      <c r="F48" s="148"/>
      <c r="G48" s="149">
        <f t="shared" ref="G48" si="8">E48*F48</f>
        <v>0</v>
      </c>
      <c r="H48" s="151"/>
      <c r="I48" s="153"/>
    </row>
    <row r="49" spans="1:9" ht="26.5" thickBot="1">
      <c r="A49" s="1" t="str">
        <f>'Formulaire de saisie'!A47</f>
        <v>2.6</v>
      </c>
      <c r="B49" s="73" t="str">
        <f>'Formulaire de saisie'!B47</f>
        <v>Stratégie de collecte de fonds : l’organisation dispose d’un plan de collecte de fonds régulièrement mis à jour pour la mobilisation de ressources nationales et internationales.</v>
      </c>
      <c r="C49" s="8" t="s">
        <v>95</v>
      </c>
      <c r="D49" s="140"/>
      <c r="E49" s="145"/>
      <c r="F49" s="146"/>
      <c r="G49" s="146"/>
      <c r="H49" s="146"/>
      <c r="I49" s="74"/>
    </row>
    <row r="50" spans="1:9" ht="39.5" thickBot="1">
      <c r="A50" s="2" t="str">
        <f>'Formulaire de saisie'!A48</f>
        <v>2.6.1</v>
      </c>
      <c r="B50" s="92" t="str">
        <f>'Formulaire de saisie'!B48</f>
        <v>L’organisation a mis en place et exécute une stratégie (ou plan) de collecte de fonds visant à assurer la pérennité de l’organisation et à rechercher la diversification des sources à la fois au sein et au-delà du réseau de CI.</v>
      </c>
      <c r="C50" s="152">
        <f>'Formulaire de saisie'!C48</f>
        <v>0</v>
      </c>
      <c r="D50" s="150"/>
      <c r="E50" s="147"/>
      <c r="F50" s="148"/>
      <c r="G50" s="149">
        <f t="shared" ref="G50" si="9">E50*F50</f>
        <v>0</v>
      </c>
      <c r="H50" s="151"/>
      <c r="I50" s="153"/>
    </row>
    <row r="51" spans="1:9" ht="39.5" thickBot="1">
      <c r="A51" s="1" t="str">
        <f>'Formulaire de saisie'!A49</f>
        <v>2.7</v>
      </c>
      <c r="B51" s="73" t="str">
        <f>'Formulaire de saisie'!B49</f>
        <v>Gestion des risques : l’organisation évalue attentivement et régulièrement les risques internes et externes qui pourraient l’empêcher d’accomplir ses objectifs. Des mesures sont mises en place pour réduire ces risques.</v>
      </c>
      <c r="C51" s="8" t="s">
        <v>95</v>
      </c>
      <c r="D51" s="140"/>
      <c r="E51" s="145"/>
      <c r="F51" s="146"/>
      <c r="G51" s="146"/>
      <c r="H51" s="146"/>
      <c r="I51" s="74"/>
    </row>
    <row r="52" spans="1:9" ht="39.5" thickBot="1">
      <c r="A52" s="2" t="str">
        <f>'Formulaire de saisie'!A50</f>
        <v>2.7.1</v>
      </c>
      <c r="B52" s="131" t="str">
        <f>'Formulaire de saisie'!B50</f>
        <v>Des mécanismes de gestion des risques sont en place pour identifier, évaluer, hiérarchiser et atténuer les risques internes et externes (y compris les catastrophes naturelles et provoquées par l’homme, et les questions liées à la sauvegarde) et d’autres questions émergentes.</v>
      </c>
      <c r="C52" s="152">
        <f>'Formulaire de saisie'!C50</f>
        <v>0</v>
      </c>
      <c r="D52" s="150"/>
      <c r="E52" s="147"/>
      <c r="F52" s="148"/>
      <c r="G52" s="149">
        <f t="shared" ref="G52:G53" si="10">E52*F52</f>
        <v>0</v>
      </c>
      <c r="H52" s="151"/>
      <c r="I52" s="155"/>
    </row>
    <row r="53" spans="1:9" ht="26.5" thickBot="1">
      <c r="A53" s="72" t="str">
        <f>'Formulaire de saisie'!A51</f>
        <v>2.7.2</v>
      </c>
      <c r="B53" s="90" t="str">
        <f>'Formulaire de saisie'!B51</f>
        <v xml:space="preserve">Une assurance fiable et efficace est en place pour réduire l’impact d’évènements imprévus sur les personnes, les biens et la continuité des activités. </v>
      </c>
      <c r="C53" s="152">
        <f>'Formulaire de saisie'!C51</f>
        <v>0</v>
      </c>
      <c r="D53" s="150"/>
      <c r="E53" s="147"/>
      <c r="F53" s="148"/>
      <c r="G53" s="149">
        <f t="shared" si="10"/>
        <v>0</v>
      </c>
      <c r="H53" s="151"/>
      <c r="I53" s="154"/>
    </row>
    <row r="54" spans="1:9" ht="26.5" thickBot="1">
      <c r="A54" s="1" t="str">
        <f>'Formulaire de saisie'!A52</f>
        <v>2.8</v>
      </c>
      <c r="B54" s="73" t="str">
        <f>'Formulaire de saisie'!B52</f>
        <v>Apprentissage organisationnel : l’organisation encourage une culture dans laquelle le partage d’expériences façonne l’évolution de l’organisation.</v>
      </c>
      <c r="C54" s="8" t="s">
        <v>95</v>
      </c>
      <c r="D54" s="140"/>
      <c r="E54" s="145"/>
      <c r="F54" s="146"/>
      <c r="G54" s="146"/>
      <c r="H54" s="146"/>
      <c r="I54" s="74"/>
    </row>
    <row r="55" spans="1:9" ht="26.5" thickBot="1">
      <c r="A55" s="2" t="str">
        <f>'Formulaire de saisie'!A53</f>
        <v>2.8.1</v>
      </c>
      <c r="B55" s="131" t="str">
        <f>'Formulaire de saisie'!B53</f>
        <v>Une analyse est entreprise des évaluations, audits, examens, retours d’information et plaintes pour en tirer les enseignements et elle est partagée avec les parties prenantes concernées.</v>
      </c>
      <c r="C55" s="152">
        <f>'Formulaire de saisie'!C53</f>
        <v>0</v>
      </c>
      <c r="D55" s="150"/>
      <c r="E55" s="147"/>
      <c r="F55" s="148"/>
      <c r="G55" s="149">
        <f t="shared" ref="G55:G56" si="11">E55*F55</f>
        <v>0</v>
      </c>
      <c r="H55" s="151"/>
      <c r="I55" s="155"/>
    </row>
    <row r="56" spans="1:9" ht="39.5" thickBot="1">
      <c r="A56" s="2" t="str">
        <f>'Formulaire de saisie'!A54</f>
        <v>2.8.2</v>
      </c>
      <c r="B56" s="90" t="str">
        <f>'Formulaire de saisie'!B54</f>
        <v xml:space="preserve">Les connaissances et les expériences sont mises en commun à travers la participation aux réseaux sectoriels et thématiques en vue d’améliorer les pratiques et d’influencer au mieux un changement social positif. </v>
      </c>
      <c r="C56" s="152">
        <f>'Formulaire de saisie'!C54</f>
        <v>0</v>
      </c>
      <c r="D56" s="150"/>
      <c r="E56" s="147"/>
      <c r="F56" s="148"/>
      <c r="G56" s="149">
        <f t="shared" si="11"/>
        <v>0</v>
      </c>
      <c r="H56" s="151"/>
      <c r="I56" s="154"/>
    </row>
    <row r="57" spans="1:9" ht="19" thickBot="1">
      <c r="A57" s="10">
        <v>3</v>
      </c>
      <c r="B57" s="91" t="str">
        <f>'Formulaire de saisie'!B55</f>
        <v>Reddition de comptes en matière de programmes et de finances</v>
      </c>
      <c r="C57" s="85"/>
      <c r="D57" s="139"/>
      <c r="E57" s="10"/>
      <c r="F57" s="91"/>
      <c r="G57" s="144"/>
      <c r="H57" s="11"/>
      <c r="I57" s="91"/>
    </row>
    <row r="58" spans="1:9" ht="39.5" thickBot="1">
      <c r="A58" s="1">
        <f>'Formulaire de saisie'!A56</f>
        <v>3.1</v>
      </c>
      <c r="B58" s="73" t="str">
        <f>'Formulaire de saisie'!B56</f>
        <v>Gestion des projets : l’organisation veille à ce que tous les projets correspondent à sa vision et à sa mission et soient menés conformément aux besoins, aux vulnérabilités et aux capacités des communautés locales.</v>
      </c>
      <c r="C58" s="8" t="s">
        <v>95</v>
      </c>
      <c r="D58" s="140"/>
      <c r="E58" s="145"/>
      <c r="F58" s="146"/>
      <c r="G58" s="146"/>
      <c r="H58" s="146"/>
      <c r="I58" s="74"/>
    </row>
    <row r="59" spans="1:9" ht="26.5" thickBot="1">
      <c r="A59" s="2" t="str">
        <f>'Formulaire de saisie'!A57</f>
        <v>3.1.1</v>
      </c>
      <c r="B59" s="92" t="str">
        <f>'Formulaire de saisie'!B57</f>
        <v>L’organisation garantit une sélection de partenaires adéquats et pertinents et la surveillance des relations avec ces derniers.</v>
      </c>
      <c r="C59" s="152">
        <f>'Formulaire de saisie'!C57</f>
        <v>0</v>
      </c>
      <c r="D59" s="150"/>
      <c r="E59" s="147"/>
      <c r="F59" s="148"/>
      <c r="G59" s="149">
        <f t="shared" ref="G59:G64" si="12">E59*F59</f>
        <v>0</v>
      </c>
      <c r="H59" s="151"/>
      <c r="I59" s="153"/>
    </row>
    <row r="60" spans="1:9" ht="39.5" thickBot="1">
      <c r="A60" s="2" t="str">
        <f>'Formulaire de saisie'!A58</f>
        <v>3.1.2</v>
      </c>
      <c r="B60" s="90" t="str">
        <f>'Formulaire de saisie'!B58</f>
        <v xml:space="preserve">Les programmes sont conçus de manière à bénéficier à la communauté locale et à promouvoir son relèvement et son développement. Ils sont réalistes et reposent sur des preuves manifestes. Ils prennent en compte les besoins, les vulnérabilités et les capacités des différents groupes. </v>
      </c>
      <c r="C60" s="152">
        <f>'Formulaire de saisie'!C58</f>
        <v>0</v>
      </c>
      <c r="D60" s="150"/>
      <c r="E60" s="147"/>
      <c r="F60" s="148"/>
      <c r="G60" s="149">
        <f t="shared" si="12"/>
        <v>0</v>
      </c>
      <c r="H60" s="151"/>
      <c r="I60" s="154"/>
    </row>
    <row r="61" spans="1:9" ht="52.5" thickBot="1">
      <c r="A61" s="2" t="str">
        <f>'Formulaire de saisie'!A59</f>
        <v>3.1.3</v>
      </c>
      <c r="B61" s="90" t="str">
        <f>'Formulaire de saisie'!B59</f>
        <v>L'organisation veille à ce que le contexte et les parties prenantes soient analysés de manière systématique, objective et continue et à ce que, en temps utile, des activités de démarrage soient menées, y compris le démarrage financier, la planification de la mise en œuvre des projets et le recrutement du personnel.</v>
      </c>
      <c r="C61" s="152">
        <f>'Formulaire de saisie'!C59</f>
        <v>0</v>
      </c>
      <c r="D61" s="150"/>
      <c r="E61" s="147"/>
      <c r="F61" s="148"/>
      <c r="G61" s="149">
        <f t="shared" si="12"/>
        <v>0</v>
      </c>
      <c r="H61" s="151"/>
      <c r="I61" s="154"/>
    </row>
    <row r="62" spans="1:9" ht="39.5" thickBot="1">
      <c r="A62" s="2" t="str">
        <f>'Formulaire de saisie'!A60</f>
        <v>3.1.4</v>
      </c>
      <c r="B62" s="90" t="str">
        <f>'Formulaire de saisie'!B60</f>
        <v>Les projets sont mis en œuvre avec l’implication active des communautés, en utilisant une planification solide et le contrôle des résultats ainsi qu’une reddition de comptes envers les parties prenantes.</v>
      </c>
      <c r="C62" s="152">
        <f>'Formulaire de saisie'!C60</f>
        <v>0</v>
      </c>
      <c r="D62" s="150"/>
      <c r="E62" s="147"/>
      <c r="F62" s="148"/>
      <c r="G62" s="149">
        <f t="shared" si="12"/>
        <v>0</v>
      </c>
      <c r="H62" s="151"/>
      <c r="I62" s="154"/>
    </row>
    <row r="63" spans="1:9" ht="26.5" thickBot="1">
      <c r="A63" s="2" t="str">
        <f>'Formulaire de saisie'!A61</f>
        <v>3.1.5</v>
      </c>
      <c r="B63" s="90" t="str">
        <f>'Formulaire de saisie'!B61</f>
        <v>La clôture des projets se fait en temps opportun, de manière adaptée et responsable à l’égard de toutes les parties prenantes.</v>
      </c>
      <c r="C63" s="152">
        <f>'Formulaire de saisie'!C61</f>
        <v>0</v>
      </c>
      <c r="D63" s="150"/>
      <c r="E63" s="147"/>
      <c r="F63" s="148"/>
      <c r="G63" s="149">
        <f t="shared" si="12"/>
        <v>0</v>
      </c>
      <c r="H63" s="151"/>
      <c r="I63" s="154"/>
    </row>
    <row r="64" spans="1:9" s="228" customFormat="1" ht="26.5" thickBot="1">
      <c r="A64" s="2" t="str">
        <f>'Formulaire de saisie'!A62</f>
        <v>3.1.6</v>
      </c>
      <c r="B64" s="90" t="str">
        <f>'Formulaire de saisie'!B62</f>
        <v>Il y a un engagement communautaire actif et inclusif à toutes les étapes du cycle du  programme, qui s'appuie sur les structures, les ressources et les capacités communautaires existantes, et les renforce.</v>
      </c>
      <c r="C64" s="152">
        <f>'Formulaire de saisie'!C62</f>
        <v>0</v>
      </c>
      <c r="D64" s="150"/>
      <c r="E64" s="147"/>
      <c r="F64" s="148"/>
      <c r="G64" s="149">
        <f t="shared" si="12"/>
        <v>0</v>
      </c>
      <c r="H64" s="151"/>
      <c r="I64" s="154"/>
    </row>
    <row r="65" spans="1:9" ht="26.5" thickBot="1">
      <c r="A65" s="23">
        <f>'Formulaire de saisie'!A63</f>
        <v>3.2</v>
      </c>
      <c r="B65" s="74" t="str">
        <f>'Formulaire de saisie'!B63</f>
        <v>Qualité des projets : l’organisation veille à ce que tous les projets soient réalisés conformément aux normes techniques applicables.</v>
      </c>
      <c r="C65" s="8" t="s">
        <v>95</v>
      </c>
      <c r="D65" s="140"/>
      <c r="E65" s="145"/>
      <c r="F65" s="146"/>
      <c r="G65" s="146"/>
      <c r="H65" s="146"/>
      <c r="I65" s="74"/>
    </row>
    <row r="66" spans="1:9" ht="39.5" thickBot="1">
      <c r="A66" s="2" t="str">
        <f>'Formulaire de saisie'!A64</f>
        <v>3.2.1</v>
      </c>
      <c r="B66" s="90" t="str">
        <f>'Formulaire de saisie'!B64</f>
        <v>Une procédure standard est en place pour imputer les coûts directs et indirects aux activités (y compris les coûts de personnel) et rechercher l’accord de partenaires pour couvrir tous les coûts dans le cadre des contrats de projet.</v>
      </c>
      <c r="C66" s="152">
        <f>'Formulaire de saisie'!C64</f>
        <v>0</v>
      </c>
      <c r="D66" s="150"/>
      <c r="E66" s="147"/>
      <c r="F66" s="148"/>
      <c r="G66" s="149">
        <f t="shared" ref="G66:G70" si="13">E66*F66</f>
        <v>0</v>
      </c>
      <c r="H66" s="151"/>
      <c r="I66" s="154"/>
    </row>
    <row r="67" spans="1:9" ht="26.5" thickBot="1">
      <c r="A67" s="2" t="str">
        <f>'Formulaire de saisie'!A65</f>
        <v>3.2.2</v>
      </c>
      <c r="B67" s="130" t="str">
        <f>'Formulaire de saisie'!B65</f>
        <v>Les budgets des programmes sont réalistes, ils sont régulièrement contrôlés et font l’objet de rapports.</v>
      </c>
      <c r="C67" s="152">
        <f>'Formulaire de saisie'!C65</f>
        <v>0</v>
      </c>
      <c r="D67" s="150"/>
      <c r="E67" s="147"/>
      <c r="F67" s="148"/>
      <c r="G67" s="149">
        <f t="shared" si="13"/>
        <v>0</v>
      </c>
      <c r="H67" s="151"/>
      <c r="I67" s="156"/>
    </row>
    <row r="68" spans="1:9" ht="26.5" thickBot="1">
      <c r="A68" s="2" t="str">
        <f>'Formulaire de saisie'!A66</f>
        <v>3.2.3</v>
      </c>
      <c r="B68" s="90" t="str">
        <f>'Formulaire de saisie'!B66</f>
        <v>Les processus et les outils que contient la Boîte à outils de CI sont utilisés lorsque sont sollicités des fonds pour des Appels d’urgence de CI.</v>
      </c>
      <c r="C68" s="152">
        <f>'Formulaire de saisie'!C66</f>
        <v>0</v>
      </c>
      <c r="D68" s="150"/>
      <c r="E68" s="147"/>
      <c r="F68" s="148"/>
      <c r="G68" s="149">
        <f t="shared" si="13"/>
        <v>0</v>
      </c>
      <c r="H68" s="151"/>
      <c r="I68" s="154"/>
    </row>
    <row r="69" spans="1:9" ht="39.5" thickBot="1">
      <c r="A69" s="2" t="str">
        <f>'Formulaire de saisie'!A67</f>
        <v>3.2.4</v>
      </c>
      <c r="B69" s="90" t="str">
        <f>'Formulaire de saisie'!B67</f>
        <v>Le personnel chargé des programmes et responsable de la réponse aux situations d’urgence est informé des Directives de CI pour les situations d’urgence, dès le lancement et tout au long du développement d’une telle opération; il en comprend le fonctionnement.</v>
      </c>
      <c r="C69" s="152">
        <f>'Formulaire de saisie'!C67</f>
        <v>0</v>
      </c>
      <c r="D69" s="150"/>
      <c r="E69" s="147"/>
      <c r="F69" s="148"/>
      <c r="G69" s="149">
        <f t="shared" si="13"/>
        <v>0</v>
      </c>
      <c r="H69" s="151"/>
      <c r="I69" s="154"/>
    </row>
    <row r="70" spans="1:9" ht="26.5" thickBot="1">
      <c r="A70" s="2" t="str">
        <f>'Formulaire de saisie'!A68</f>
        <v>3.2.5</v>
      </c>
      <c r="B70" s="90" t="str">
        <f>'Formulaire de saisie'!B68</f>
        <v>Le risque de catastrophe est évalué et, le cas échéant, des plans de préparation et une stratégie ou un plan de réponse aux situations d’urgence sont élaborés.</v>
      </c>
      <c r="C70" s="152">
        <f>'Formulaire de saisie'!C68</f>
        <v>0</v>
      </c>
      <c r="D70" s="150"/>
      <c r="E70" s="147"/>
      <c r="F70" s="148"/>
      <c r="G70" s="149">
        <f t="shared" si="13"/>
        <v>0</v>
      </c>
      <c r="H70" s="151"/>
      <c r="I70" s="154"/>
    </row>
    <row r="71" spans="1:9" ht="39.5" thickBot="1">
      <c r="A71" s="1">
        <f>'Formulaire de saisie'!A69</f>
        <v>3.3</v>
      </c>
      <c r="B71" s="73" t="str">
        <f>'Formulaire de saisie'!B69</f>
        <v>Planification financière : l’organisation a traduit ses objectifs spécifiques en plans pluriannuels élaborés afin d’atteindre ces objectifs. Dans ce cadre, les budgets annuels sont approuvés avant le début de leurs périodes respectives de mise en œuvre.</v>
      </c>
      <c r="C71" s="8" t="s">
        <v>95</v>
      </c>
      <c r="D71" s="140"/>
      <c r="E71" s="145"/>
      <c r="F71" s="146"/>
      <c r="G71" s="146"/>
      <c r="H71" s="146"/>
      <c r="I71" s="74"/>
    </row>
    <row r="72" spans="1:9" ht="15" thickBot="1">
      <c r="A72" s="2" t="str">
        <f>'Formulaire de saisie'!A70</f>
        <v>3.3.1</v>
      </c>
      <c r="B72" s="92" t="str">
        <f>'Formulaire de saisie'!B70</f>
        <v>Les budgets annuels sont réalistes et reflètent le plan stratégique et le plan opérationnel.</v>
      </c>
      <c r="C72" s="152">
        <f>'Formulaire de saisie'!C70</f>
        <v>0</v>
      </c>
      <c r="D72" s="150"/>
      <c r="E72" s="147"/>
      <c r="F72" s="148"/>
      <c r="G72" s="149">
        <f t="shared" ref="G72" si="14">E72*F72</f>
        <v>0</v>
      </c>
      <c r="H72" s="151"/>
      <c r="I72" s="153"/>
    </row>
    <row r="73" spans="1:9" ht="26.5" thickBot="1">
      <c r="A73" s="1">
        <f>'Formulaire de saisie'!A71</f>
        <v>3.4</v>
      </c>
      <c r="B73" s="73" t="str">
        <f>'Formulaire de saisie'!B71</f>
        <v>Gestion financière : l’organisation exerce un rôle d’administrateur dans la gestion de ses ressources financières tout en veillant soigneusement à la fiabilité de ses informations financières.</v>
      </c>
      <c r="C73" s="8" t="s">
        <v>95</v>
      </c>
      <c r="D73" s="140"/>
      <c r="E73" s="145"/>
      <c r="F73" s="146"/>
      <c r="G73" s="146"/>
      <c r="H73" s="146"/>
      <c r="I73" s="74"/>
    </row>
    <row r="74" spans="1:9" ht="26.5" thickBot="1">
      <c r="A74" s="2" t="str">
        <f>'Formulaire de saisie'!A72</f>
        <v>3.4.1</v>
      </c>
      <c r="B74" s="92" t="str">
        <f>'Formulaire de saisie'!B72</f>
        <v>Le trésorier supervise toutes les transactions financières du système, ce qui inclut une séparation des fonctions entre la préparation et l’approbation des transactions.</v>
      </c>
      <c r="C74" s="152">
        <f>'Formulaire de saisie'!C72</f>
        <v>0</v>
      </c>
      <c r="D74" s="150"/>
      <c r="E74" s="147"/>
      <c r="F74" s="148"/>
      <c r="G74" s="149">
        <f t="shared" ref="G74:G77" si="15">E74*F74</f>
        <v>0</v>
      </c>
      <c r="H74" s="151"/>
      <c r="I74" s="153"/>
    </row>
    <row r="75" spans="1:9" ht="26.5" thickBot="1">
      <c r="A75" s="2" t="str">
        <f>'Formulaire de saisie'!A73</f>
        <v>3.4.2</v>
      </c>
      <c r="B75" s="90" t="str">
        <f>'Formulaire de saisie'!B73</f>
        <v>Un système comptable avec des mécanismes de contrôle à double entrée intégrés est en place et appliqué.</v>
      </c>
      <c r="C75" s="152">
        <f>'Formulaire de saisie'!C73</f>
        <v>0</v>
      </c>
      <c r="D75" s="150"/>
      <c r="E75" s="147"/>
      <c r="F75" s="148"/>
      <c r="G75" s="149">
        <f t="shared" si="15"/>
        <v>0</v>
      </c>
      <c r="H75" s="151"/>
      <c r="I75" s="154"/>
    </row>
    <row r="76" spans="1:9" ht="26.5" thickBot="1">
      <c r="A76" s="2" t="str">
        <f>'Formulaire de saisie'!A74</f>
        <v>3.4.3</v>
      </c>
      <c r="B76" s="130" t="str">
        <f>'Formulaire de saisie'!B74</f>
        <v>La direction exécutive évalue régulièrement les contrôles internes et prend, le cas échéant, des mesures correctives.</v>
      </c>
      <c r="C76" s="152">
        <f>'Formulaire de saisie'!C74</f>
        <v>0</v>
      </c>
      <c r="D76" s="150"/>
      <c r="E76" s="147"/>
      <c r="F76" s="148"/>
      <c r="G76" s="149">
        <f t="shared" si="15"/>
        <v>0</v>
      </c>
      <c r="H76" s="151"/>
      <c r="I76" s="156"/>
    </row>
    <row r="77" spans="1:9" ht="52.5" thickBot="1">
      <c r="A77" s="2" t="str">
        <f>'Formulaire de saisie'!A75</f>
        <v>3.4.4</v>
      </c>
      <c r="B77" s="90" t="str">
        <f>'Formulaire de saisie'!B75</f>
        <v>Des politiques et des procédures réduisant de manière réaliste le risque de fraude, de corruption, de blanchiment d'argent et de malversations, y compris l'utilisation de fonds pour des activités terroristes, sont mises en place. Les mesures appropriées sont prises lorsque des risques ou des manquements à la procédure sont identifiés.</v>
      </c>
      <c r="C77" s="152">
        <f>'Formulaire de saisie'!C75</f>
        <v>0</v>
      </c>
      <c r="D77" s="150"/>
      <c r="E77" s="147"/>
      <c r="F77" s="148"/>
      <c r="G77" s="149">
        <f t="shared" si="15"/>
        <v>0</v>
      </c>
      <c r="H77" s="151"/>
      <c r="I77" s="154"/>
    </row>
    <row r="78" spans="1:9" ht="65.5" thickBot="1">
      <c r="A78" s="2" t="str">
        <f>'Formulaire de saisie'!A76</f>
        <v>3.4.5</v>
      </c>
      <c r="B78" s="92" t="str">
        <f>'Formulaire de saisie'!B76</f>
        <v>Le contrôle et la présentation de rapports financiers sont effectués régulièrement et conformément aux normes d’information (rendues) applicables aux organisations sans but lucratif, comme les Normes comptables internationales IAS (International Accounting Standards) ou les PCGR (Principes comptables généralement reconnus) des Etats-Unis, ou US-GAAP selon le sigle en anglais (Generally Accepted Accounting Principles).</v>
      </c>
      <c r="C78" s="152">
        <f>'Formulaire de saisie'!C76</f>
        <v>0</v>
      </c>
      <c r="D78" s="150"/>
      <c r="E78" s="147"/>
      <c r="F78" s="148"/>
      <c r="G78" s="149">
        <f t="shared" ref="G78:G79" si="16">E78*F78</f>
        <v>0</v>
      </c>
      <c r="H78" s="151"/>
      <c r="I78" s="153"/>
    </row>
    <row r="79" spans="1:9" ht="52.5" thickBot="1">
      <c r="A79" s="2" t="str">
        <f>'Formulaire de saisie'!A77</f>
        <v>3.4.6</v>
      </c>
      <c r="B79" s="90" t="str">
        <f>'Formulaire de saisie'!B77</f>
        <v>Des procédures sont en place et sont appliquées pour garantir que les documents administratifs (y compris les titres de propriété, les actes notariés) et les documents financiers, liés aux projets sont régulièrement stockés en lieu sûr et facile d’accès, conformément à la législation (fiscale) nationale, aux exigences de l’audit et aux accords de projet.</v>
      </c>
      <c r="C79" s="152">
        <f>'Formulaire de saisie'!C77</f>
        <v>0</v>
      </c>
      <c r="D79" s="150"/>
      <c r="E79" s="147"/>
      <c r="F79" s="148"/>
      <c r="G79" s="149">
        <f t="shared" si="16"/>
        <v>0</v>
      </c>
      <c r="H79" s="151"/>
      <c r="I79" s="154"/>
    </row>
    <row r="80" spans="1:9" ht="26.5" thickBot="1">
      <c r="A80" s="1" t="str">
        <f>'Formulaire de saisie'!A78</f>
        <v>3.5</v>
      </c>
      <c r="B80" s="73" t="str">
        <f>'Formulaire de saisie'!B78</f>
        <v>Politique d’approvisionnement : l’organisation a et applique une politique d’approvisionnement qui suit les procédures approuvées et la supervision des processus d’appels d’offres et d’achats.</v>
      </c>
      <c r="C80" s="8" t="s">
        <v>95</v>
      </c>
      <c r="D80" s="140"/>
      <c r="E80" s="145"/>
      <c r="F80" s="146"/>
      <c r="G80" s="146"/>
      <c r="H80" s="146"/>
      <c r="I80" s="74"/>
    </row>
    <row r="81" spans="1:9" ht="26.5" thickBot="1">
      <c r="A81" s="2" t="str">
        <f>'Formulaire de saisie'!A79</f>
        <v>3.5.1</v>
      </c>
      <c r="B81" s="131" t="str">
        <f>'Formulaire de saisie'!B79</f>
        <v>L’organisation applique une politique d’approvisionnement qui suit la procédure approuvée et la supervision du processus d’appel d’offres et d’achat.</v>
      </c>
      <c r="C81" s="152">
        <f>'Formulaire de saisie'!C79</f>
        <v>0</v>
      </c>
      <c r="D81" s="150"/>
      <c r="E81" s="147"/>
      <c r="F81" s="148"/>
      <c r="G81" s="149">
        <f t="shared" ref="G81" si="17">E81*F81</f>
        <v>0</v>
      </c>
      <c r="H81" s="151"/>
      <c r="I81" s="155"/>
    </row>
    <row r="82" spans="1:9" ht="39.5" thickBot="1">
      <c r="A82" s="1" t="str">
        <f>'Formulaire de saisie'!A80</f>
        <v>3.6</v>
      </c>
      <c r="B82" s="73" t="str">
        <f>'Formulaire de saisie'!B80</f>
        <v>Gestion des actifs : l’organisation fait preuve de bonne gestion des ressources en assurant des procédures appropriées pour garantir l’existence, l’entretien et la sécurité de tous les biens immobilisés, tels que bâtiments, flotte de véhicules et équipement informatique.</v>
      </c>
      <c r="C82" s="8" t="s">
        <v>95</v>
      </c>
      <c r="D82" s="140"/>
      <c r="E82" s="145"/>
      <c r="F82" s="146"/>
      <c r="G82" s="146"/>
      <c r="H82" s="146"/>
      <c r="I82" s="74"/>
    </row>
    <row r="83" spans="1:9" ht="26.5" thickBot="1">
      <c r="A83" s="2" t="str">
        <f>'Formulaire de saisie'!A81</f>
        <v>3.6.1</v>
      </c>
      <c r="B83" s="92" t="str">
        <f>'Formulaire de saisie'!B81</f>
        <v>Les actifs immobilisés et leur fonctionnement sont protégés et gérés conformément au principe de bonne gestion.</v>
      </c>
      <c r="C83" s="152">
        <f>'Formulaire de saisie'!C81</f>
        <v>0</v>
      </c>
      <c r="D83" s="150"/>
      <c r="E83" s="147"/>
      <c r="F83" s="148"/>
      <c r="G83" s="149">
        <f t="shared" ref="G83:G85" si="18">E83*F83</f>
        <v>0</v>
      </c>
      <c r="H83" s="151"/>
      <c r="I83" s="153"/>
    </row>
    <row r="84" spans="1:9" ht="26.5" thickBot="1">
      <c r="A84" s="2" t="str">
        <f>'Formulaire de saisie'!A82</f>
        <v>3.6.2</v>
      </c>
      <c r="B84" s="90" t="str">
        <f>'Formulaire de saisie'!B82</f>
        <v>La taille, l'utilisation et l’entretien de la flotte de véhicules sont gérés de manière à contrôler les coûts et à prévenir les utilisations abusives.</v>
      </c>
      <c r="C84" s="152">
        <f>'Formulaire de saisie'!C82</f>
        <v>0</v>
      </c>
      <c r="D84" s="150"/>
      <c r="E84" s="147"/>
      <c r="F84" s="148"/>
      <c r="G84" s="149">
        <f t="shared" si="18"/>
        <v>0</v>
      </c>
      <c r="H84" s="151"/>
      <c r="I84" s="154"/>
    </row>
    <row r="85" spans="1:9" ht="26.5" thickBot="1">
      <c r="A85" s="2" t="str">
        <f>'Formulaire de saisie'!A83</f>
        <v>3.6.3</v>
      </c>
      <c r="B85" s="90" t="str">
        <f>'Formulaire de saisie'!B83</f>
        <v>Les politiques et procédures TIC sont en place, couvrant au minimum la sécurité des données, l’utilisation acceptable et la gestion du cycle de vie du matériel et des logiciels informatiques.</v>
      </c>
      <c r="C85" s="152">
        <f>'Formulaire de saisie'!C83</f>
        <v>0</v>
      </c>
      <c r="D85" s="150"/>
      <c r="E85" s="147"/>
      <c r="F85" s="148"/>
      <c r="G85" s="149">
        <f t="shared" si="18"/>
        <v>0</v>
      </c>
      <c r="H85" s="151"/>
      <c r="I85" s="154"/>
    </row>
    <row r="86" spans="1:9" ht="26.5" thickBot="1">
      <c r="A86" s="1" t="str">
        <f>'Formulaire de saisie'!A84</f>
        <v>3.7</v>
      </c>
      <c r="B86" s="73" t="str">
        <f>'Formulaire de saisie'!B84</f>
        <v>Gestion des fonds : l’organisation gère ses fonds non affectés et affectés conformément à leurs objectifs.</v>
      </c>
      <c r="C86" s="8" t="s">
        <v>95</v>
      </c>
      <c r="D86" s="140"/>
      <c r="E86" s="145"/>
      <c r="F86" s="146"/>
      <c r="G86" s="146"/>
      <c r="H86" s="146"/>
      <c r="I86" s="74"/>
    </row>
    <row r="87" spans="1:9" ht="39.5" thickBot="1">
      <c r="A87" s="2" t="str">
        <f>'Formulaire de saisie'!A85</f>
        <v>3.7.1</v>
      </c>
      <c r="B87" s="92" t="str">
        <f>'Formulaire de saisie'!B85</f>
        <v>L’organisation veille à maintenir les fonds non affectés suffisants pour, au cas où une partie substantielle des opérations cesserait, prendre en charge ses passifs financiers et respecter ses engagements.</v>
      </c>
      <c r="C87" s="152">
        <f>'Formulaire de saisie'!C85</f>
        <v>0</v>
      </c>
      <c r="D87" s="150"/>
      <c r="E87" s="147"/>
      <c r="F87" s="148"/>
      <c r="G87" s="149">
        <f t="shared" ref="G87:G88" si="19">E87*F87</f>
        <v>0</v>
      </c>
      <c r="H87" s="151"/>
      <c r="I87" s="153"/>
    </row>
    <row r="88" spans="1:9" ht="26.5" thickBot="1">
      <c r="A88" s="2" t="str">
        <f>'Formulaire de saisie'!A86</f>
        <v>3.7.2</v>
      </c>
      <c r="B88" s="90" t="str">
        <f>'Formulaire de saisie'!B86</f>
        <v>Les fonds sont gérés en fonction des buts pour lesquels ils ont été reçus et sont administrés en conséquence dans les comptes.</v>
      </c>
      <c r="C88" s="152">
        <f>'Formulaire de saisie'!C86</f>
        <v>0</v>
      </c>
      <c r="D88" s="150"/>
      <c r="E88" s="147"/>
      <c r="F88" s="148"/>
      <c r="G88" s="149">
        <f t="shared" si="19"/>
        <v>0</v>
      </c>
      <c r="H88" s="151"/>
      <c r="I88" s="154"/>
    </row>
    <row r="89" spans="1:9" ht="26.5" thickBot="1">
      <c r="A89" s="23" t="str">
        <f>'Formulaire de saisie'!A87</f>
        <v>3.8</v>
      </c>
      <c r="B89" s="74" t="str">
        <f>'Formulaire de saisie'!B87</f>
        <v>Audit : les comptes annuels de l’organisation sont soumis à un audit externe et l’organisation procède à des audits internes indépendants.</v>
      </c>
      <c r="C89" s="8" t="s">
        <v>95</v>
      </c>
      <c r="D89" s="140"/>
      <c r="E89" s="145"/>
      <c r="F89" s="146"/>
      <c r="G89" s="146"/>
      <c r="H89" s="146"/>
      <c r="I89" s="74"/>
    </row>
    <row r="90" spans="1:9" ht="39.5" thickBot="1">
      <c r="A90" s="2" t="str">
        <f>'Formulaire de saisie'!A88</f>
        <v>3.8.1</v>
      </c>
      <c r="B90" s="92" t="str">
        <f>'Formulaire de saisie'!B88</f>
        <v>L’auditeur est sélectionné dans un processus transparent parmi des candidats dignes de confiance et impartiaux de sociétés réputées (de préférence membres de l’association nationale des professionnels de l’audit). Il est engagé, évalué et démis de ses fonctions par la gouvernance de l’organisation.</v>
      </c>
      <c r="C90" s="152">
        <f>'Formulaire de saisie'!C88</f>
        <v>0</v>
      </c>
      <c r="D90" s="150"/>
      <c r="E90" s="147"/>
      <c r="F90" s="148"/>
      <c r="G90" s="149">
        <f t="shared" ref="G90:G92" si="20">E90*F90</f>
        <v>0</v>
      </c>
      <c r="H90" s="151"/>
      <c r="I90" s="153"/>
    </row>
    <row r="91" spans="1:9" ht="39.5" thickBot="1">
      <c r="A91" s="2" t="str">
        <f>'Formulaire de saisie'!A89</f>
        <v>3.8.2</v>
      </c>
      <c r="B91" s="90" t="str">
        <f>'Formulaire de saisie'!B89</f>
        <v>L’auditeur est tenu de remettre avec son rapport d’audit une lettre de recommandations abordant les faiblesses des systèmes et des procédures opérationnelles et incluant les mesures correctives prévues par la direction exécutive.</v>
      </c>
      <c r="C91" s="152">
        <f>'Formulaire de saisie'!C89</f>
        <v>0</v>
      </c>
      <c r="D91" s="150"/>
      <c r="E91" s="147"/>
      <c r="F91" s="148"/>
      <c r="G91" s="149">
        <f t="shared" si="20"/>
        <v>0</v>
      </c>
      <c r="H91" s="151"/>
      <c r="I91" s="154"/>
    </row>
    <row r="92" spans="1:9" ht="26.5" thickBot="1">
      <c r="A92" s="2" t="str">
        <f>'Formulaire de saisie'!A90</f>
        <v>3.8.3</v>
      </c>
      <c r="B92" s="90" t="str">
        <f>'Formulaire de saisie'!B90</f>
        <v>Un audit interne est régulièrement effectué pour éviter, prévenir et rectifier les anomalies du système financier et de gestion, et pour améliorer les performances.</v>
      </c>
      <c r="C92" s="152">
        <f>'Formulaire de saisie'!C90</f>
        <v>0</v>
      </c>
      <c r="D92" s="150"/>
      <c r="E92" s="147"/>
      <c r="F92" s="148"/>
      <c r="G92" s="149">
        <f t="shared" si="20"/>
        <v>0</v>
      </c>
      <c r="H92" s="151"/>
      <c r="I92" s="154"/>
    </row>
    <row r="93" spans="1:9" ht="19" thickBot="1">
      <c r="A93" s="10">
        <v>4</v>
      </c>
      <c r="B93" s="91" t="str">
        <f>'Formulaire de saisie'!B91</f>
        <v>Participation des parties prenantes</v>
      </c>
      <c r="C93" s="86"/>
      <c r="D93" s="141"/>
      <c r="E93" s="10"/>
      <c r="F93" s="91"/>
      <c r="G93" s="144"/>
      <c r="H93" s="11"/>
      <c r="I93" s="91"/>
    </row>
    <row r="94" spans="1:9" ht="33" customHeight="1" thickBot="1">
      <c r="A94" s="185">
        <f>'Formulaire de saisie'!A92</f>
        <v>4.0999999999999996</v>
      </c>
      <c r="B94" s="74" t="str">
        <f>'Formulaire de saisie'!B92</f>
        <v>Politique et systèmes de sauvegarde : l’organisation adhère à la Politique de Caritas Internationalis de sauvegarde des enfants et des adultes vulnérables et dispose d'un système clair et transparent pour prévenir, traiter et répondre aux préoccupations en matière de sauvegarde.</v>
      </c>
      <c r="C94" s="8" t="s">
        <v>95</v>
      </c>
      <c r="D94" s="140"/>
      <c r="E94" s="145"/>
      <c r="F94" s="146"/>
      <c r="G94" s="146"/>
      <c r="H94" s="146"/>
      <c r="I94" s="74"/>
    </row>
    <row r="95" spans="1:9" ht="39.5" customHeight="1" thickBot="1">
      <c r="A95" s="2" t="str">
        <f>'Formulaire de saisie'!A93</f>
        <v>4.1.1</v>
      </c>
      <c r="B95" s="92" t="str">
        <f>'Formulaire de saisie'!B93</f>
        <v>L'organisation a une politique de sauvegarde équivalente ou cohérente avec la Politique de CI de sauvegarde des enfants et des adultes vulnérables et la Politique de lutte contre le harcèlement.</v>
      </c>
      <c r="C95" s="152">
        <f>'Formulaire de saisie'!C93</f>
        <v>0</v>
      </c>
      <c r="D95" s="150"/>
      <c r="E95" s="147"/>
      <c r="F95" s="148"/>
      <c r="G95" s="149">
        <f t="shared" ref="G95" si="21">E95*F95</f>
        <v>0</v>
      </c>
      <c r="H95" s="151"/>
      <c r="I95" s="153"/>
    </row>
    <row r="96" spans="1:9" s="228" customFormat="1" ht="39.5" customHeight="1" thickBot="1">
      <c r="A96" s="2" t="str">
        <f>'Formulaire de saisie'!A94</f>
        <v>4.1.2</v>
      </c>
      <c r="B96" s="92" t="str">
        <f>'Formulaire de saisie'!B94</f>
        <v>L'organisation dispose d'un processus d'enquête sur les accusations liées à la sauvegarde et peut fournir la preuve qu'elle a correctement traité les accusations passées, le cas échéant par le biais d'enquêtes et de mesures correctives.</v>
      </c>
      <c r="C96" s="152">
        <f>'Formulaire de saisie'!C94</f>
        <v>0</v>
      </c>
      <c r="D96" s="150"/>
      <c r="E96" s="147"/>
      <c r="F96" s="148"/>
      <c r="G96" s="149">
        <f t="shared" ref="G96:G98" si="22">E96*F96</f>
        <v>0</v>
      </c>
      <c r="H96" s="151"/>
      <c r="I96" s="153"/>
    </row>
    <row r="97" spans="1:9" s="228" customFormat="1" ht="26.5" thickBot="1">
      <c r="A97" s="2" t="str">
        <f>'Formulaire de saisie'!A95</f>
        <v>4.1.3</v>
      </c>
      <c r="B97" s="92" t="str">
        <f>'Formulaire de saisie'!B95</f>
        <v>L'organisation dispose d'un système pour orienter les victimes de violations des normes de sauvegarde vers les services disponibles, en fonction de leurs besoins et avec leur consentement.</v>
      </c>
      <c r="C97" s="152">
        <f>'Formulaire de saisie'!C95</f>
        <v>0</v>
      </c>
      <c r="D97" s="150"/>
      <c r="E97" s="147"/>
      <c r="F97" s="148"/>
      <c r="G97" s="149">
        <f t="shared" si="22"/>
        <v>0</v>
      </c>
      <c r="H97" s="151"/>
      <c r="I97" s="153"/>
    </row>
    <row r="98" spans="1:9" s="228" customFormat="1" ht="39.5" customHeight="1" thickBot="1">
      <c r="A98" s="2" t="str">
        <f>'Formulaire de saisie'!A96</f>
        <v>4.1.4</v>
      </c>
      <c r="B98" s="92" t="str">
        <f>'Formulaire de saisie'!B96</f>
        <v>L'organisation a des mécanismes en place pour inciter les partenaires et les prestataires de services sous contrat avec l'organisation à interdire la traite, l'exploitation et les abus sexuels, y compris la maltraitance des enfants, et à prendre des mesures pour prévenir et traiter ces questions.</v>
      </c>
      <c r="C98" s="152">
        <f>'Formulaire de saisie'!C96</f>
        <v>0</v>
      </c>
      <c r="D98" s="150"/>
      <c r="E98" s="147"/>
      <c r="F98" s="148"/>
      <c r="G98" s="149">
        <f t="shared" si="22"/>
        <v>0</v>
      </c>
      <c r="H98" s="151"/>
      <c r="I98" s="153"/>
    </row>
    <row r="99" spans="1:9" ht="26.5" thickBot="1">
      <c r="A99" s="185">
        <f>'Formulaire de saisie'!A97</f>
        <v>4.2</v>
      </c>
      <c r="B99" s="74" t="str">
        <f>'Formulaire de saisie'!B97</f>
        <v xml:space="preserve">Transparence et reddition de comptes : il existe des mécanismes transparents et systématiques pour garantir la responsabilité de l'organisation vis-à-vis des communautés qu'elle sert. </v>
      </c>
      <c r="C99" s="8" t="s">
        <v>95</v>
      </c>
      <c r="D99" s="140"/>
      <c r="E99" s="145"/>
      <c r="F99" s="146"/>
      <c r="G99" s="146"/>
      <c r="H99" s="146"/>
      <c r="I99" s="74"/>
    </row>
    <row r="100" spans="1:9" ht="52.5" thickBot="1">
      <c r="A100" s="2" t="str">
        <f>'Formulaire de saisie'!A98</f>
        <v>4.2.1</v>
      </c>
      <c r="B100" s="92" t="str">
        <f>'Formulaire de saisie'!B98</f>
        <v>L’organisation utilise des canaux de communication et un langage approprié pour informer les différents groupes et les personnes et communautés affectées de leurs droits, leur garantit l’accès à des informations précises et actualisées, et encourage leur participation à toutes les étapes du cycle de projet.</v>
      </c>
      <c r="C100" s="152">
        <f>'Formulaire de saisie'!C98</f>
        <v>0</v>
      </c>
      <c r="D100" s="150"/>
      <c r="E100" s="147"/>
      <c r="F100" s="148"/>
      <c r="G100" s="149">
        <f t="shared" ref="G100" si="23">E100*F100</f>
        <v>0</v>
      </c>
      <c r="H100" s="151"/>
      <c r="I100" s="153"/>
    </row>
    <row r="101" spans="1:9" ht="39.5" thickBot="1">
      <c r="A101" s="2" t="str">
        <f>'Formulaire de saisie'!A99</f>
        <v>4.2.2</v>
      </c>
      <c r="B101" s="90" t="str">
        <f>'Formulaire de saisie'!B99</f>
        <v>Les programmes de l’organisation visent à accorder la priorité aux besoins des membres les plus vulnérables de la communauté et à éliminer les obstacles qu’ils peuvent rencontrer et qui entravent leur participation.</v>
      </c>
      <c r="C101" s="152">
        <f>'Formulaire de saisie'!C99</f>
        <v>0</v>
      </c>
      <c r="D101" s="150"/>
      <c r="E101" s="147"/>
      <c r="F101" s="148"/>
      <c r="G101" s="149">
        <f>E101*F101</f>
        <v>0</v>
      </c>
      <c r="H101" s="151"/>
      <c r="I101" s="154"/>
    </row>
    <row r="102" spans="1:9" ht="26.5" thickBot="1">
      <c r="A102" s="1" t="str">
        <f>'Formulaire de saisie'!A100</f>
        <v>4.3</v>
      </c>
      <c r="B102" s="73" t="str">
        <f>'Formulaire de saisie'!B100</f>
        <v>Plaidoyer : l’organisation mène un travail de plaidoyer national et international dans les limites établies par l’autorité ecclésiale compétente.</v>
      </c>
      <c r="C102" s="8" t="s">
        <v>95</v>
      </c>
      <c r="D102" s="140"/>
      <c r="E102" s="145"/>
      <c r="F102" s="146"/>
      <c r="G102" s="146"/>
      <c r="H102" s="146"/>
      <c r="I102" s="74"/>
    </row>
    <row r="103" spans="1:9" ht="65.5" thickBot="1">
      <c r="A103" s="2" t="str">
        <f>'Formulaire de saisie'!A101</f>
        <v>4.3.1</v>
      </c>
      <c r="B103" s="92" t="str">
        <f>'Formulaire de saisie'!B101</f>
        <v>Les positions et les activités de plaidoyer de l’organisation sont fondées sur une analyse solide du problème, du contexte, des risques, et sur des preuves manifestes et elles sont enracinées dans l'Enseignement Social de l’Eglise. Elles sont développées et entreprises en collaboration avec d’autres partenaires sans compromettre ses principes. En cas de besoin, l’organisation sollicite l’avis et les conseils de l’autorité ecclésiale compétente.</v>
      </c>
      <c r="C103" s="152">
        <f>'Formulaire de saisie'!C101</f>
        <v>0</v>
      </c>
      <c r="D103" s="150"/>
      <c r="E103" s="147"/>
      <c r="F103" s="148"/>
      <c r="G103" s="149">
        <f t="shared" ref="G103:G104" si="24">E103*F103</f>
        <v>0</v>
      </c>
      <c r="H103" s="151"/>
      <c r="I103" s="153"/>
    </row>
    <row r="104" spans="1:9" ht="26.5" thickBot="1">
      <c r="A104" s="2" t="str">
        <f>'Formulaire de saisie'!A102</f>
        <v>4.3.2</v>
      </c>
      <c r="B104" s="90" t="str">
        <f>'Formulaire de saisie'!B102</f>
        <v>Un plan (ou stratégie) de plaidoyer se basant sur l’expérience de l’organisation et visant à s’attaquer aux causes profondes de l’injustice a été élaboré et mis en œuvre.</v>
      </c>
      <c r="C104" s="152">
        <f>'Formulaire de saisie'!C102</f>
        <v>0</v>
      </c>
      <c r="D104" s="150"/>
      <c r="E104" s="147"/>
      <c r="F104" s="148"/>
      <c r="G104" s="149">
        <f t="shared" si="24"/>
        <v>0</v>
      </c>
      <c r="H104" s="151"/>
      <c r="I104" s="154"/>
    </row>
    <row r="105" spans="1:9" ht="15" thickBot="1">
      <c r="A105" s="1" t="str">
        <f>'Formulaire de saisie'!A103</f>
        <v>4.4</v>
      </c>
      <c r="B105" s="73" t="str">
        <f>'Formulaire de saisie'!B103</f>
        <v>Interaction avec la circonscription : implication des bases et des communautés paroissiales.</v>
      </c>
      <c r="C105" s="8" t="s">
        <v>95</v>
      </c>
      <c r="D105" s="140"/>
      <c r="E105" s="145"/>
      <c r="F105" s="146"/>
      <c r="G105" s="146"/>
      <c r="H105" s="146"/>
      <c r="I105" s="74"/>
    </row>
    <row r="106" spans="1:9" ht="15" thickBot="1">
      <c r="A106" s="2" t="str">
        <f>'Formulaire de saisie'!A104</f>
        <v>4.4.1</v>
      </c>
      <c r="B106" s="92" t="str">
        <f>'Formulaire de saisie'!B104</f>
        <v>L’organisation encourage de manière active l’engagement des communautés de base dans son travail.</v>
      </c>
      <c r="C106" s="152">
        <f>'Formulaire de saisie'!C104</f>
        <v>0</v>
      </c>
      <c r="D106" s="150"/>
      <c r="E106" s="147"/>
      <c r="F106" s="148"/>
      <c r="G106" s="149">
        <f t="shared" ref="G106" si="25">E106*F106</f>
        <v>0</v>
      </c>
      <c r="H106" s="151"/>
      <c r="I106" s="153"/>
    </row>
    <row r="107" spans="1:9" ht="15" thickBot="1">
      <c r="A107" s="1" t="str">
        <f>'Formulaire de saisie'!A105</f>
        <v>4.5</v>
      </c>
      <c r="B107" s="73" t="str">
        <f>'Formulaire de saisie'!B105</f>
        <v>Travail en réseau : l’organisation participe de façon proactive à des réseaux sectoriels et thématiques.</v>
      </c>
      <c r="C107" s="8" t="s">
        <v>95</v>
      </c>
      <c r="D107" s="140"/>
      <c r="E107" s="145"/>
      <c r="F107" s="146"/>
      <c r="G107" s="146"/>
      <c r="H107" s="146"/>
      <c r="I107" s="74"/>
    </row>
    <row r="108" spans="1:9" ht="39.5" thickBot="1">
      <c r="A108" s="2" t="str">
        <f>'Formulaire de saisie'!A106</f>
        <v>4.5.1</v>
      </c>
      <c r="B108" s="92" t="str">
        <f>'Formulaire de saisie'!B106</f>
        <v>L’organisation collabore avec les organisations de la société civile et les autres parties intéressées pour éviter la répétition d’efforts, mobiliser des ressources, développer et mettre en œuvre une politique et des efforts de plaidoyer conjoints et maximiser l’impact de ces derniers.</v>
      </c>
      <c r="C108" s="152">
        <f>'Formulaire de saisie'!C106</f>
        <v>0</v>
      </c>
      <c r="D108" s="150"/>
      <c r="E108" s="147"/>
      <c r="F108" s="148"/>
      <c r="G108" s="149">
        <f t="shared" ref="G108" si="26">E108*F108</f>
        <v>0</v>
      </c>
      <c r="H108" s="151"/>
      <c r="I108" s="153"/>
    </row>
    <row r="109" spans="1:9" ht="26.5" thickBot="1">
      <c r="A109" s="23" t="str">
        <f>'Formulaire de saisie'!A107</f>
        <v>4.6</v>
      </c>
      <c r="B109" s="74" t="str">
        <f>'Formulaire de saisie'!B107</f>
        <v>Partage d’informations : l’organisation communique avec les parties prenantes de manière ordonnée et transparente sur son travail et ses performances.</v>
      </c>
      <c r="C109" s="8" t="s">
        <v>95</v>
      </c>
      <c r="D109" s="140"/>
      <c r="E109" s="145"/>
      <c r="F109" s="146"/>
      <c r="G109" s="146"/>
      <c r="H109" s="146"/>
      <c r="I109" s="74"/>
    </row>
    <row r="110" spans="1:9" ht="26.5" thickBot="1">
      <c r="A110" s="2" t="str">
        <f>'Formulaire de saisie'!A108</f>
        <v>4.6.1</v>
      </c>
      <c r="B110" s="92" t="str">
        <f>'Formulaire de saisie'!B108</f>
        <v>Des mécanismes de communication pertinents sont en place pour assurer que la direction exécutive est responsable et accessible au personnel et aux parties prenantes externes.</v>
      </c>
      <c r="C110" s="152">
        <f>'Formulaire de saisie'!C108</f>
        <v>0</v>
      </c>
      <c r="D110" s="150"/>
      <c r="E110" s="147"/>
      <c r="F110" s="148"/>
      <c r="G110" s="149">
        <f t="shared" ref="G110" si="27">E110*F110</f>
        <v>0</v>
      </c>
      <c r="H110" s="151"/>
      <c r="I110" s="153"/>
    </row>
    <row r="111" spans="1:9" ht="39.5" thickBot="1">
      <c r="A111" s="2" t="str">
        <f>'Formulaire de saisie'!A109</f>
        <v>4.6.2</v>
      </c>
      <c r="B111" s="92" t="str">
        <f>'Formulaire de saisie'!B109</f>
        <v>L’organisation applique une politique et un protocole de communication clairs soulignant les responsabilités en matière de communication interne et externe avec les parties prenantes dans différentes situations.</v>
      </c>
      <c r="C111" s="152">
        <f>'Formulaire de saisie'!C109</f>
        <v>0</v>
      </c>
      <c r="D111" s="150"/>
      <c r="E111" s="147"/>
      <c r="F111" s="148"/>
      <c r="G111" s="149">
        <f t="shared" ref="G111" si="28">E111*F111</f>
        <v>0</v>
      </c>
      <c r="H111" s="151"/>
      <c r="I111" s="153"/>
    </row>
    <row r="112" spans="1:9" ht="26.5" thickBot="1">
      <c r="A112" s="1" t="str">
        <f>'Formulaire de saisie'!A110</f>
        <v>4.7</v>
      </c>
      <c r="B112" s="73" t="str">
        <f>'Formulaire de saisie'!B110</f>
        <v>Protection des données : l’organisation se rend responsable de la protection et de la sauvegarde des données.</v>
      </c>
      <c r="C112" s="8" t="s">
        <v>95</v>
      </c>
      <c r="D112" s="140"/>
      <c r="E112" s="145"/>
      <c r="F112" s="146"/>
      <c r="G112" s="146"/>
      <c r="H112" s="146"/>
      <c r="I112" s="74"/>
    </row>
    <row r="113" spans="1:9" ht="39.5" thickBot="1">
      <c r="A113" s="2" t="str">
        <f>'Formulaire de saisie'!A111</f>
        <v>4.7.1</v>
      </c>
      <c r="B113" s="92" t="str">
        <f>'Formulaire de saisie'!B111</f>
        <v>L’organisation met en œuvre une politique de protection des données qui sauvegarde l’intégrité des informations stockées et qui protège les données à caractère personnel des parties intéressées, notamment du personnel, des donateurs et des participants aux programmes.</v>
      </c>
      <c r="C113" s="152">
        <f>'Formulaire de saisie'!C111</f>
        <v>0</v>
      </c>
      <c r="D113" s="150"/>
      <c r="E113" s="147"/>
      <c r="F113" s="148"/>
      <c r="G113" s="149">
        <f t="shared" ref="G113" si="29">E113*F113</f>
        <v>0</v>
      </c>
      <c r="H113" s="151"/>
      <c r="I113" s="153"/>
    </row>
    <row r="114" spans="1:9" ht="39.5" thickBot="1">
      <c r="A114" s="1" t="str">
        <f>'Formulaire de saisie'!A112</f>
        <v>4.8</v>
      </c>
      <c r="B114" s="132" t="str">
        <f>'Formulaire de saisie'!B112</f>
        <v>Politique de divulgation de l’information : l’organisation est transparente et met les informations sur ses programmes et ses opérations à la disposition du public conformément à une politique de divulgation de l’information.</v>
      </c>
      <c r="C114" s="8" t="s">
        <v>95</v>
      </c>
      <c r="D114" s="140"/>
      <c r="E114" s="145"/>
      <c r="F114" s="146"/>
      <c r="G114" s="146"/>
      <c r="H114" s="146"/>
      <c r="I114" s="74"/>
    </row>
    <row r="115" spans="1:9" ht="15" thickBot="1">
      <c r="A115" s="2" t="str">
        <f>'Formulaire de saisie'!A113</f>
        <v>4.8.1</v>
      </c>
      <c r="B115" s="92" t="str">
        <f>'Formulaire de saisie'!B113</f>
        <v>Une politique de divulgation de l’information est en place, appliquée et publiée en externe.</v>
      </c>
      <c r="C115" s="152">
        <f>'Formulaire de saisie'!C113</f>
        <v>0</v>
      </c>
      <c r="D115" s="150"/>
      <c r="E115" s="147"/>
      <c r="F115" s="148"/>
      <c r="G115" s="149">
        <f t="shared" ref="G115" si="30">E115*F115</f>
        <v>0</v>
      </c>
      <c r="H115" s="151"/>
      <c r="I115" s="153"/>
    </row>
    <row r="116" spans="1:9">
      <c r="A116" s="26"/>
      <c r="C116"/>
      <c r="D116" s="33"/>
    </row>
    <row r="117" spans="1:9">
      <c r="A117" s="26"/>
    </row>
    <row r="118" spans="1:9">
      <c r="A118" s="26"/>
    </row>
    <row r="119" spans="1:9">
      <c r="A119" s="26"/>
    </row>
    <row r="120" spans="1:9">
      <c r="A120" s="26"/>
    </row>
    <row r="121" spans="1:9">
      <c r="A121" s="26"/>
    </row>
    <row r="122" spans="1:9">
      <c r="A122" s="5"/>
    </row>
    <row r="123" spans="1:9">
      <c r="A123" s="5"/>
    </row>
    <row r="124" spans="1:9">
      <c r="A124" s="5"/>
    </row>
    <row r="125" spans="1:9">
      <c r="A125" s="5"/>
    </row>
    <row r="126" spans="1:9">
      <c r="A126" s="5"/>
    </row>
    <row r="127" spans="1:9">
      <c r="A127" s="5"/>
    </row>
    <row r="128" spans="1:9">
      <c r="A128" s="5"/>
    </row>
    <row r="129" spans="1:1">
      <c r="A129" s="5"/>
    </row>
    <row r="130" spans="1:1">
      <c r="A130" s="5"/>
    </row>
    <row r="131" spans="1:1">
      <c r="A131" s="5"/>
    </row>
    <row r="132" spans="1:1">
      <c r="A132" s="5"/>
    </row>
  </sheetData>
  <sheetProtection algorithmName="SHA-512" hashValue="5cp0K6mWXsvk4hOqbMQ9JICogLaifLwjEGPwhfpp7a8A0qrPKdF4mtyqPkdXrQ8BZhK58BeHuA5gvzNRyAGupg==" saltValue="d6fhb1E8xVH5WH/ei8rauQ==" spinCount="100000" sheet="1" objects="1" scenarios="1"/>
  <conditionalFormatting sqref="H111 H106 E103:F104 H103:H104 E106:F106 E108:F108 E113:F113 E115:F115 E110:F111 E72:F72 H72 E81:F81 H81 E83:F85 H83:H85 E87:F88 H87:H88 E90:F92 H90:H92 H25 H100:H101 E100:F101 E74:F79 H74:H79 E37:F46 H37:H46 E48:F48 H48 E50:F50 H50 E52:F53 H52:H53 E55:F56 H55:H56 E66:F70 H66:H70 E59:F63 H59:H63 E30:F32 H30:H32 E34:F35 H34:H35 E28:F28 H28 E5:F6 H5:H6 E8:F9 H8:H9 E11:F13 H11:H13 E15:F15 H15 E17:F17 H17 E19:F20 H19:H20 E22:F23 H22:H23 E25:F25 H95 E95:F95">
    <cfRule type="cellIs" dxfId="27" priority="481" operator="equal">
      <formula>0</formula>
    </cfRule>
    <cfRule type="colorScale" priority="1919">
      <colorScale>
        <cfvo type="num" val="1"/>
        <cfvo type="num" val="3"/>
        <cfvo type="num" val="5"/>
        <color rgb="FF63BE7B"/>
        <color rgb="FFFFEB84"/>
        <color rgb="FFF8696B"/>
      </colorScale>
    </cfRule>
  </conditionalFormatting>
  <conditionalFormatting sqref="G103:G104 G106 G108 G113 G115 G110:G111 G81 G72 G83:G85 G87:G88 G90:G92 G19:G20 G100:G101 G74:G79 G22:G23 G25 G37:G46 G48 G50 G52:G53 G55:G56 G66:G70 G59:G63 G30:G32 G34:G35 G28 G5:G6 G8:G9 G11:G13 G15 G17 G95">
    <cfRule type="cellIs" dxfId="26" priority="1914" operator="equal">
      <formula>0</formula>
    </cfRule>
    <cfRule type="colorScale" priority="1916">
      <colorScale>
        <cfvo type="num" val="1"/>
        <cfvo type="num" val="10"/>
        <cfvo type="num" val="25"/>
        <color rgb="FF63BE7B"/>
        <color rgb="FFFFEB84"/>
        <color rgb="FFF8696B"/>
      </colorScale>
    </cfRule>
  </conditionalFormatting>
  <conditionalFormatting sqref="C115 C106 C110:C111 C103:C104 C108 C113 C81 C72 C83:C85 C87:C88 C90:C92 C19:C20 C100:C101 C74:C79 C22:C23 C25 C37:C46 C48 C50 C52:C53 C55:C56 C66:C70 C59:C63 C30:C32 C34:C35 C28 C5:C6 C8:C9 C11:C13 C15 C17 C95">
    <cfRule type="cellIs" dxfId="25" priority="1038" stopIfTrue="1" operator="equal">
      <formula>0</formula>
    </cfRule>
    <cfRule type="colorScale" priority="1060">
      <colorScale>
        <cfvo type="num" val="1"/>
        <cfvo type="num" val="3"/>
        <cfvo type="num" val="5"/>
        <color rgb="FFF8696B"/>
        <color rgb="FFFFEB84"/>
        <color rgb="FF63BE7B"/>
      </colorScale>
    </cfRule>
  </conditionalFormatting>
  <conditionalFormatting sqref="E64:F64 H64">
    <cfRule type="cellIs" dxfId="24" priority="21" operator="equal">
      <formula>0</formula>
    </cfRule>
    <cfRule type="colorScale" priority="24">
      <colorScale>
        <cfvo type="num" val="1"/>
        <cfvo type="num" val="3"/>
        <cfvo type="num" val="5"/>
        <color rgb="FF63BE7B"/>
        <color rgb="FFFFEB84"/>
        <color rgb="FFF8696B"/>
      </colorScale>
    </cfRule>
  </conditionalFormatting>
  <conditionalFormatting sqref="G64">
    <cfRule type="cellIs" dxfId="23" priority="22" operator="equal">
      <formula>0</formula>
    </cfRule>
    <cfRule type="colorScale" priority="23">
      <colorScale>
        <cfvo type="num" val="1"/>
        <cfvo type="num" val="10"/>
        <cfvo type="num" val="25"/>
        <color rgb="FF63BE7B"/>
        <color rgb="FFFFEB84"/>
        <color rgb="FFF8696B"/>
      </colorScale>
    </cfRule>
  </conditionalFormatting>
  <conditionalFormatting sqref="C96:C98">
    <cfRule type="cellIs" dxfId="22" priority="16" stopIfTrue="1" operator="equal">
      <formula>0</formula>
    </cfRule>
    <cfRule type="colorScale" priority="17">
      <colorScale>
        <cfvo type="num" val="1"/>
        <cfvo type="num" val="3"/>
        <cfvo type="num" val="5"/>
        <color rgb="FFF8696B"/>
        <color rgb="FFFFEB84"/>
        <color rgb="FF63BE7B"/>
      </colorScale>
    </cfRule>
  </conditionalFormatting>
  <conditionalFormatting sqref="H96:H98 E96:F98">
    <cfRule type="cellIs" dxfId="21" priority="11" operator="equal">
      <formula>0</formula>
    </cfRule>
    <cfRule type="colorScale" priority="14">
      <colorScale>
        <cfvo type="num" val="1"/>
        <cfvo type="num" val="3"/>
        <cfvo type="num" val="5"/>
        <color rgb="FF63BE7B"/>
        <color rgb="FFFFEB84"/>
        <color rgb="FFF8696B"/>
      </colorScale>
    </cfRule>
  </conditionalFormatting>
  <conditionalFormatting sqref="G96:G98">
    <cfRule type="cellIs" dxfId="20" priority="12" operator="equal">
      <formula>0</formula>
    </cfRule>
    <cfRule type="colorScale" priority="13">
      <colorScale>
        <cfvo type="num" val="1"/>
        <cfvo type="num" val="10"/>
        <cfvo type="num" val="25"/>
        <color rgb="FF63BE7B"/>
        <color rgb="FFFFEB84"/>
        <color rgb="FFF8696B"/>
      </colorScale>
    </cfRule>
  </conditionalFormatting>
  <conditionalFormatting sqref="H108">
    <cfRule type="cellIs" dxfId="19" priority="9" operator="equal">
      <formula>0</formula>
    </cfRule>
    <cfRule type="colorScale" priority="10">
      <colorScale>
        <cfvo type="num" val="1"/>
        <cfvo type="num" val="3"/>
        <cfvo type="num" val="5"/>
        <color rgb="FF63BE7B"/>
        <color rgb="FFFFEB84"/>
        <color rgb="FFF8696B"/>
      </colorScale>
    </cfRule>
  </conditionalFormatting>
  <conditionalFormatting sqref="H110">
    <cfRule type="cellIs" dxfId="18" priority="7" operator="equal">
      <formula>0</formula>
    </cfRule>
    <cfRule type="colorScale" priority="8">
      <colorScale>
        <cfvo type="num" val="1"/>
        <cfvo type="num" val="3"/>
        <cfvo type="num" val="5"/>
        <color rgb="FF63BE7B"/>
        <color rgb="FFFFEB84"/>
        <color rgb="FFF8696B"/>
      </colorScale>
    </cfRule>
  </conditionalFormatting>
  <conditionalFormatting sqref="H113">
    <cfRule type="cellIs" dxfId="17" priority="5" operator="equal">
      <formula>0</formula>
    </cfRule>
    <cfRule type="colorScale" priority="6">
      <colorScale>
        <cfvo type="num" val="1"/>
        <cfvo type="num" val="3"/>
        <cfvo type="num" val="5"/>
        <color rgb="FF63BE7B"/>
        <color rgb="FFFFEB84"/>
        <color rgb="FFF8696B"/>
      </colorScale>
    </cfRule>
  </conditionalFormatting>
  <conditionalFormatting sqref="H115">
    <cfRule type="cellIs" dxfId="16" priority="3" operator="equal">
      <formula>0</formula>
    </cfRule>
    <cfRule type="colorScale" priority="4">
      <colorScale>
        <cfvo type="num" val="1"/>
        <cfvo type="num" val="3"/>
        <cfvo type="num" val="5"/>
        <color rgb="FF63BE7B"/>
        <color rgb="FFFFEB84"/>
        <color rgb="FFF8696B"/>
      </colorScale>
    </cfRule>
  </conditionalFormatting>
  <conditionalFormatting sqref="C64">
    <cfRule type="cellIs" dxfId="15" priority="1" stopIfTrue="1" operator="equal">
      <formula>0</formula>
    </cfRule>
    <cfRule type="colorScale" priority="2">
      <colorScale>
        <cfvo type="num" val="1"/>
        <cfvo type="num" val="3"/>
        <cfvo type="num" val="5"/>
        <color rgb="FFF8696B"/>
        <color rgb="FFFFEB84"/>
        <color rgb="FF63BE7B"/>
      </colorScale>
    </cfRule>
  </conditionalFormatting>
  <dataValidations xWindow="741" yWindow="388" count="5">
    <dataValidation type="whole" showInputMessage="1" showErrorMessage="1" errorTitle="Please" error="Only enter 1 or 2 or 3 or 4 or 5 or leave cell blanc" promptTitle="Enter only:" prompt="  1     occurs rarely_x000a_  2     occurs sometimes_x000a_  3     occurs not so often_x000a_  4     occurs often_x000a_  5     almost certain" sqref="C38">
      <formula1>1</formula1>
      <formula2>5</formula2>
    </dataValidation>
    <dataValidation type="whole" allowBlank="1" showInputMessage="1" showErrorMessage="1" errorTitle="Please" error="Only enter 1 or 2 or 3 or 4 or 5 or leave cell blanc" promptTitle="Enter only:" prompt="  1     insignificant consequences_x000a_  2     minor impact_x000a_  3     moderate impact_x000a_  4     major impact_x000a_  5     very high impact, will affect MO" sqref="B38">
      <formula1>1</formula1>
      <formula2>5</formula2>
    </dataValidation>
    <dataValidation type="whole" showInputMessage="1" showErrorMessage="1" errorTitle="Please" error="Only enter 1 or 2 or 3 or 4 or 5 or leave cell blanc" promptTitle="N'insérer que:" prompt="1    très basse_x000a_2    basse_x000a_3    moyenne_x000a_4    élevée_x000a_5    très élevée" sqref="H17 H50 H87:H88 H5:H6 H8:H9 H11:H13 H15 H19:H20 H22:H23 H25 H28 H30:H32 H34:H35 H37:H46 H48 H52:H53 H55:H56 H115 H66:H70 H72 H74:H79 H81 H83:H85 H90:H92 H59:H64 H100:H101 H103:H104 H106 H108 H110:H111 H113 H95:H98">
      <formula1>1</formula1>
      <formula2>5</formula2>
    </dataValidation>
    <dataValidation type="whole" allowBlank="1" showInputMessage="1" showErrorMessage="1" errorTitle="Please" error="Only enter 1 or 2 or 3 or 4 or 5 or leave cell blanc" promptTitle="N'insérer que:" prompt="1  Insignifiant_x000a_2  Mineur _x000a_3  Modéré_x000a_4  Majeur_x000a_5  Très élevé/critique" sqref="E52:E53 E5:E6 E8:E9 E11:E13 E15 E17 E19:E20 E22:E23 E25 E28 E30:E32 E34:E35 E37:E46 E48 E50 E55:E56 E115 E66:E70 E72 E74:E79 E81 E83:E85 E87:E88 E90:E92 E59:E64 E100:E101 E103:E104 E106 E108 E110:E111 E113 E95:E98">
      <formula1>1</formula1>
      <formula2>5</formula2>
    </dataValidation>
    <dataValidation type="whole" showInputMessage="1" showErrorMessage="1" errorTitle="Please" error="Only enter 1 or 2 or 3 or 4 or 5 or leave cell blanc" promptTitle="N'insérer que:" prompt="1  Rare_x000a_2  Improbable_x000a_3  Possible_x000a_4  Probable_x000a_5  Presque certain" sqref="F52:F53 F5:F6 F8:F9 F11:F13 F15 F17 F19:F20 F22:F23 F25 F28 F30:F32 F34:F35 F37:F46 F48 F50 F55:F56 F115 F66:F70 F72 F74:F79 F81 F83:F85 F87:F88 F90:F92 F59:F64 F100:F101 F103:F104 F106 F108 F110:F111 F113 F95:F98">
      <formula1>1</formula1>
      <formula2>5</formula2>
    </dataValidation>
  </dataValidations>
  <pageMargins left="0.70866141732283472" right="0.70866141732283472" top="0.74803149606299213" bottom="0.74803149606299213" header="0.31496062992125984" footer="0.31496062992125984"/>
  <pageSetup paperSize="9" scale="5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5"/>
  <sheetViews>
    <sheetView zoomScaleNormal="100" workbookViewId="0">
      <pane ySplit="8" topLeftCell="A9" activePane="bottomLeft" state="frozen"/>
      <selection pane="bottomLeft"/>
    </sheetView>
  </sheetViews>
  <sheetFormatPr defaultRowHeight="14.5"/>
  <cols>
    <col min="1" max="1" width="9.1796875" style="183"/>
    <col min="2" max="2" width="79.1796875" style="218" customWidth="1"/>
    <col min="3" max="3" width="9.1796875" style="210"/>
  </cols>
  <sheetData>
    <row r="1" spans="1:3" s="159" customFormat="1">
      <c r="A1" s="160"/>
      <c r="B1" s="213" t="s">
        <v>255</v>
      </c>
      <c r="C1" s="168"/>
    </row>
    <row r="2" spans="1:3" ht="30.75" customHeight="1">
      <c r="A2" s="171" t="s">
        <v>101</v>
      </c>
      <c r="B2" s="214"/>
    </row>
    <row r="3" spans="1:3" ht="30.75" customHeight="1">
      <c r="A3" s="170" t="s">
        <v>102</v>
      </c>
      <c r="B3" s="215"/>
    </row>
    <row r="4" spans="1:3" ht="30" customHeight="1">
      <c r="A4" s="169" t="s">
        <v>103</v>
      </c>
      <c r="B4" s="216"/>
    </row>
    <row r="5" spans="1:3" s="207" customFormat="1" ht="30" customHeight="1">
      <c r="A5" s="212" t="s">
        <v>291</v>
      </c>
      <c r="B5" s="217"/>
      <c r="C5" s="210"/>
    </row>
    <row r="7" spans="1:3">
      <c r="A7" s="167" t="s">
        <v>256</v>
      </c>
    </row>
    <row r="8" spans="1:3" s="162" customFormat="1">
      <c r="A8" s="204" t="s">
        <v>257</v>
      </c>
      <c r="B8" s="219" t="s">
        <v>258</v>
      </c>
      <c r="C8" s="205" t="s">
        <v>259</v>
      </c>
    </row>
    <row r="9" spans="1:3">
      <c r="A9" s="203" t="str">
        <f>IF('Risques &amp; priorités'!$H5&gt;3,'Risques &amp; priorités'!A5," ")</f>
        <v xml:space="preserve"> </v>
      </c>
      <c r="B9" s="220" t="str">
        <f>IF('Risques &amp; priorités'!$H5&gt;3,'Risques &amp; priorités'!B5," ")</f>
        <v xml:space="preserve"> </v>
      </c>
      <c r="C9" s="203"/>
    </row>
    <row r="10" spans="1:3">
      <c r="A10" s="203" t="str">
        <f>IF('Risques &amp; priorités'!$H6&gt;3,'Risques &amp; priorités'!A6," ")</f>
        <v xml:space="preserve"> </v>
      </c>
      <c r="B10" s="220" t="str">
        <f>IF('Risques &amp; priorités'!$H6&gt;3,'Risques &amp; priorités'!B6," ")</f>
        <v xml:space="preserve"> </v>
      </c>
      <c r="C10" s="203"/>
    </row>
    <row r="11" spans="1:3">
      <c r="A11" s="203" t="str">
        <f>IF('Risques &amp; priorités'!$H8&gt;3,'Risques &amp; priorités'!A8," ")</f>
        <v xml:space="preserve"> </v>
      </c>
      <c r="B11" s="220" t="str">
        <f>IF('Risques &amp; priorités'!$H8&gt;3,'Risques &amp; priorités'!B8," ")</f>
        <v xml:space="preserve"> </v>
      </c>
      <c r="C11" s="203"/>
    </row>
    <row r="12" spans="1:3">
      <c r="A12" s="203" t="str">
        <f>IF('Risques &amp; priorités'!$H9&gt;3,'Risques &amp; priorités'!A9," ")</f>
        <v xml:space="preserve"> </v>
      </c>
      <c r="B12" s="220" t="str">
        <f>IF('Risques &amp; priorités'!$H9&gt;3,'Risques &amp; priorités'!B9," ")</f>
        <v xml:space="preserve"> </v>
      </c>
      <c r="C12" s="203"/>
    </row>
    <row r="13" spans="1:3">
      <c r="A13" s="203" t="str">
        <f>IF('Risques &amp; priorités'!$H11&gt;3,'Risques &amp; priorités'!A11," ")</f>
        <v xml:space="preserve"> </v>
      </c>
      <c r="B13" s="220" t="str">
        <f>IF('Risques &amp; priorités'!$H11&gt;3,'Risques &amp; priorités'!B11," ")</f>
        <v xml:space="preserve"> </v>
      </c>
      <c r="C13" s="203"/>
    </row>
    <row r="14" spans="1:3">
      <c r="A14" s="203" t="str">
        <f>IF('Risques &amp; priorités'!$H12&gt;3,'Risques &amp; priorités'!A12," ")</f>
        <v xml:space="preserve"> </v>
      </c>
      <c r="B14" s="220" t="str">
        <f>IF('Risques &amp; priorités'!$H12&gt;3,'Risques &amp; priorités'!B12," ")</f>
        <v xml:space="preserve"> </v>
      </c>
      <c r="C14" s="203"/>
    </row>
    <row r="15" spans="1:3">
      <c r="A15" s="203" t="str">
        <f>IF('Risques &amp; priorités'!$H13&gt;3,'Risques &amp; priorités'!A13," ")</f>
        <v xml:space="preserve"> </v>
      </c>
      <c r="B15" s="220" t="str">
        <f>IF('Risques &amp; priorités'!$H13&gt;3,'Risques &amp; priorités'!B13," ")</f>
        <v xml:space="preserve"> </v>
      </c>
      <c r="C15" s="203"/>
    </row>
    <row r="16" spans="1:3">
      <c r="A16" s="203" t="str">
        <f>IF('Risques &amp; priorités'!$H15&gt;3,'Risques &amp; priorités'!A15," ")</f>
        <v xml:space="preserve"> </v>
      </c>
      <c r="B16" s="220" t="str">
        <f>IF('Risques &amp; priorités'!$H15&gt;3,'Risques &amp; priorités'!B15," ")</f>
        <v xml:space="preserve"> </v>
      </c>
      <c r="C16" s="203"/>
    </row>
    <row r="17" spans="1:3">
      <c r="A17" s="203" t="str">
        <f>IF('Risques &amp; priorités'!$H17&gt;3,'Risques &amp; priorités'!A17," ")</f>
        <v xml:space="preserve"> </v>
      </c>
      <c r="B17" s="220" t="str">
        <f>IF('Risques &amp; priorités'!$H17&gt;3,'Risques &amp; priorités'!B17," ")</f>
        <v xml:space="preserve"> </v>
      </c>
      <c r="C17" s="203"/>
    </row>
    <row r="18" spans="1:3">
      <c r="A18" s="203" t="str">
        <f>IF('Risques &amp; priorités'!$H19&gt;3,'Risques &amp; priorités'!A19," ")</f>
        <v xml:space="preserve"> </v>
      </c>
      <c r="B18" s="220" t="str">
        <f>IF('Risques &amp; priorités'!$H19&gt;3,'Risques &amp; priorités'!B19," ")</f>
        <v xml:space="preserve"> </v>
      </c>
      <c r="C18" s="203"/>
    </row>
    <row r="19" spans="1:3">
      <c r="A19" s="203" t="str">
        <f>IF('Risques &amp; priorités'!$H20&gt;3,'Risques &amp; priorités'!A20," ")</f>
        <v xml:space="preserve"> </v>
      </c>
      <c r="B19" s="220" t="str">
        <f>IF('Risques &amp; priorités'!$H20&gt;3,'Risques &amp; priorités'!B20," ")</f>
        <v xml:space="preserve"> </v>
      </c>
      <c r="C19" s="203"/>
    </row>
    <row r="20" spans="1:3">
      <c r="A20" s="203" t="str">
        <f>IF('Risques &amp; priorités'!$H22&gt;3,'Risques &amp; priorités'!A22," ")</f>
        <v xml:space="preserve"> </v>
      </c>
      <c r="B20" s="220" t="str">
        <f>IF('Risques &amp; priorités'!$H22&gt;3,'Risques &amp; priorités'!B22," ")</f>
        <v xml:space="preserve"> </v>
      </c>
      <c r="C20" s="203"/>
    </row>
    <row r="21" spans="1:3">
      <c r="A21" s="203" t="str">
        <f>IF('Risques &amp; priorités'!$H23&gt;3,'Risques &amp; priorités'!A23," ")</f>
        <v xml:space="preserve"> </v>
      </c>
      <c r="B21" s="220" t="str">
        <f>IF('Risques &amp; priorités'!$H23&gt;3,'Risques &amp; priorités'!B23," ")</f>
        <v xml:space="preserve"> </v>
      </c>
      <c r="C21" s="203"/>
    </row>
    <row r="22" spans="1:3">
      <c r="A22" s="203" t="str">
        <f>IF('Risques &amp; priorités'!$H25&gt;3,'Risques &amp; priorités'!A25," ")</f>
        <v xml:space="preserve"> </v>
      </c>
      <c r="B22" s="220" t="str">
        <f>IF('Risques &amp; priorités'!$H25&gt;3,'Risques &amp; priorités'!B25," ")</f>
        <v xml:space="preserve"> </v>
      </c>
      <c r="C22" s="203"/>
    </row>
    <row r="23" spans="1:3">
      <c r="A23" s="203" t="str">
        <f>IF('Risques &amp; priorités'!$H28&gt;3,'Risques &amp; priorités'!A28," ")</f>
        <v xml:space="preserve"> </v>
      </c>
      <c r="B23" s="220" t="str">
        <f>IF('Risques &amp; priorités'!$H28&gt;3,'Risques &amp; priorités'!B28," ")</f>
        <v xml:space="preserve"> </v>
      </c>
      <c r="C23" s="203"/>
    </row>
    <row r="24" spans="1:3">
      <c r="A24" s="203" t="str">
        <f>IF('Risques &amp; priorités'!$H30&gt;3,'Risques &amp; priorités'!A30," ")</f>
        <v xml:space="preserve"> </v>
      </c>
      <c r="B24" s="220" t="str">
        <f>IF('Risques &amp; priorités'!$H30&gt;3,'Risques &amp; priorités'!B30," ")</f>
        <v xml:space="preserve"> </v>
      </c>
      <c r="C24" s="203"/>
    </row>
    <row r="25" spans="1:3">
      <c r="A25" s="203" t="str">
        <f>IF('Risques &amp; priorités'!$H31&gt;3,'Risques &amp; priorités'!A31," ")</f>
        <v xml:space="preserve"> </v>
      </c>
      <c r="B25" s="220" t="str">
        <f>IF('Risques &amp; priorités'!$H31&gt;3,'Risques &amp; priorités'!B31," ")</f>
        <v xml:space="preserve"> </v>
      </c>
      <c r="C25" s="203"/>
    </row>
    <row r="26" spans="1:3">
      <c r="A26" s="203" t="str">
        <f>IF('Risques &amp; priorités'!$H32&gt;3,'Risques &amp; priorités'!A32," ")</f>
        <v xml:space="preserve"> </v>
      </c>
      <c r="B26" s="220" t="str">
        <f>IF('Risques &amp; priorités'!$H32&gt;3,'Risques &amp; priorités'!B32," ")</f>
        <v xml:space="preserve"> </v>
      </c>
      <c r="C26" s="203"/>
    </row>
    <row r="27" spans="1:3">
      <c r="A27" s="203" t="str">
        <f>IF('Risques &amp; priorités'!$H34&gt;3,'Risques &amp; priorités'!A34," ")</f>
        <v xml:space="preserve"> </v>
      </c>
      <c r="B27" s="220" t="str">
        <f>IF('Risques &amp; priorités'!$H34&gt;3,'Risques &amp; priorités'!B34," ")</f>
        <v xml:space="preserve"> </v>
      </c>
      <c r="C27" s="203"/>
    </row>
    <row r="28" spans="1:3">
      <c r="A28" s="203" t="str">
        <f>IF('Risques &amp; priorités'!$H35&gt;3,'Risques &amp; priorités'!A35," ")</f>
        <v xml:space="preserve"> </v>
      </c>
      <c r="B28" s="220" t="str">
        <f>IF('Risques &amp; priorités'!$H35&gt;3,'Risques &amp; priorités'!B35," ")</f>
        <v xml:space="preserve"> </v>
      </c>
      <c r="C28" s="203"/>
    </row>
    <row r="29" spans="1:3">
      <c r="A29" s="203" t="str">
        <f>IF('Risques &amp; priorités'!$H37&gt;3,'Risques &amp; priorités'!A37," ")</f>
        <v xml:space="preserve"> </v>
      </c>
      <c r="B29" s="220" t="str">
        <f>IF('Risques &amp; priorités'!$H37&gt;3,'Risques &amp; priorités'!B37," ")</f>
        <v xml:space="preserve"> </v>
      </c>
      <c r="C29" s="203"/>
    </row>
    <row r="30" spans="1:3">
      <c r="A30" s="203" t="str">
        <f>IF('Risques &amp; priorités'!$H38&gt;3,'Risques &amp; priorités'!A38," ")</f>
        <v xml:space="preserve"> </v>
      </c>
      <c r="B30" s="220" t="str">
        <f>IF('Risques &amp; priorités'!$H38&gt;3,'Risques &amp; priorités'!B38," ")</f>
        <v xml:space="preserve"> </v>
      </c>
      <c r="C30" s="203"/>
    </row>
    <row r="31" spans="1:3">
      <c r="A31" s="203" t="str">
        <f>IF('Risques &amp; priorités'!$H39&gt;3,'Risques &amp; priorités'!A39," ")</f>
        <v xml:space="preserve"> </v>
      </c>
      <c r="B31" s="220" t="str">
        <f>IF('Risques &amp; priorités'!$H39&gt;3,'Risques &amp; priorités'!B39," ")</f>
        <v xml:space="preserve"> </v>
      </c>
      <c r="C31" s="203"/>
    </row>
    <row r="32" spans="1:3">
      <c r="A32" s="203" t="str">
        <f>IF('Risques &amp; priorités'!$H40&gt;3,'Risques &amp; priorités'!A40," ")</f>
        <v xml:space="preserve"> </v>
      </c>
      <c r="B32" s="220" t="str">
        <f>IF('Risques &amp; priorités'!$H40&gt;3,'Risques &amp; priorités'!B40," ")</f>
        <v xml:space="preserve"> </v>
      </c>
      <c r="C32" s="203"/>
    </row>
    <row r="33" spans="1:3">
      <c r="A33" s="203" t="str">
        <f>IF('Risques &amp; priorités'!$H41&gt;3,'Risques &amp; priorités'!A41," ")</f>
        <v xml:space="preserve"> </v>
      </c>
      <c r="B33" s="220" t="str">
        <f>IF('Risques &amp; priorités'!$H41&gt;3,'Risques &amp; priorités'!B41," ")</f>
        <v xml:space="preserve"> </v>
      </c>
      <c r="C33" s="203"/>
    </row>
    <row r="34" spans="1:3">
      <c r="A34" s="203" t="str">
        <f>IF('Risques &amp; priorités'!$H42&gt;3,'Risques &amp; priorités'!A42," ")</f>
        <v xml:space="preserve"> </v>
      </c>
      <c r="B34" s="220" t="str">
        <f>IF('Risques &amp; priorités'!$H42&gt;3,'Risques &amp; priorités'!B42," ")</f>
        <v xml:space="preserve"> </v>
      </c>
      <c r="C34" s="203"/>
    </row>
    <row r="35" spans="1:3">
      <c r="A35" s="203" t="str">
        <f>IF('Risques &amp; priorités'!$H43&gt;3,'Risques &amp; priorités'!A43," ")</f>
        <v xml:space="preserve"> </v>
      </c>
      <c r="B35" s="220" t="str">
        <f>IF('Risques &amp; priorités'!$H43&gt;3,'Risques &amp; priorités'!B43," ")</f>
        <v xml:space="preserve"> </v>
      </c>
      <c r="C35" s="203"/>
    </row>
    <row r="36" spans="1:3">
      <c r="A36" s="203" t="str">
        <f>IF('Risques &amp; priorités'!$H44&gt;3,'Risques &amp; priorités'!A44," ")</f>
        <v xml:space="preserve"> </v>
      </c>
      <c r="B36" s="220" t="str">
        <f>IF('Risques &amp; priorités'!$H44&gt;3,'Risques &amp; priorités'!B44," ")</f>
        <v xml:space="preserve"> </v>
      </c>
      <c r="C36" s="203"/>
    </row>
    <row r="37" spans="1:3">
      <c r="A37" s="203" t="str">
        <f>IF('Risques &amp; priorités'!$H45&gt;3,'Risques &amp; priorités'!A45," ")</f>
        <v xml:space="preserve"> </v>
      </c>
      <c r="B37" s="220" t="str">
        <f>IF('Risques &amp; priorités'!$H45&gt;3,'Risques &amp; priorités'!B45," ")</f>
        <v xml:space="preserve"> </v>
      </c>
      <c r="C37" s="203"/>
    </row>
    <row r="38" spans="1:3">
      <c r="A38" s="203" t="str">
        <f>IF('Risques &amp; priorités'!$H46&gt;3,'Risques &amp; priorités'!A46," ")</f>
        <v xml:space="preserve"> </v>
      </c>
      <c r="B38" s="220" t="str">
        <f>IF('Risques &amp; priorités'!$H46&gt;3,'Risques &amp; priorités'!B46," ")</f>
        <v xml:space="preserve"> </v>
      </c>
      <c r="C38" s="203"/>
    </row>
    <row r="39" spans="1:3">
      <c r="A39" s="203" t="str">
        <f>IF('Risques &amp; priorités'!$H48&gt;3,'Risques &amp; priorités'!A48," ")</f>
        <v xml:space="preserve"> </v>
      </c>
      <c r="B39" s="220" t="str">
        <f>IF('Risques &amp; priorités'!$H48&gt;3,'Risques &amp; priorités'!B48," ")</f>
        <v xml:space="preserve"> </v>
      </c>
      <c r="C39" s="203"/>
    </row>
    <row r="40" spans="1:3">
      <c r="A40" s="203" t="str">
        <f>IF('Risques &amp; priorités'!$H50&gt;3,'Risques &amp; priorités'!A50," ")</f>
        <v xml:space="preserve"> </v>
      </c>
      <c r="B40" s="220" t="str">
        <f>IF('Risques &amp; priorités'!$H50&gt;3,'Risques &amp; priorités'!B50," ")</f>
        <v xml:space="preserve"> </v>
      </c>
      <c r="C40" s="203"/>
    </row>
    <row r="41" spans="1:3">
      <c r="A41" s="203" t="str">
        <f>IF('Risques &amp; priorités'!$H52&gt;3,'Risques &amp; priorités'!A52," ")</f>
        <v xml:space="preserve"> </v>
      </c>
      <c r="B41" s="220" t="str">
        <f>IF('Risques &amp; priorités'!$H52&gt;3,'Risques &amp; priorités'!B52," ")</f>
        <v xml:space="preserve"> </v>
      </c>
      <c r="C41" s="203"/>
    </row>
    <row r="42" spans="1:3">
      <c r="A42" s="203" t="str">
        <f>IF('Risques &amp; priorités'!$H53&gt;3,'Risques &amp; priorités'!A53," ")</f>
        <v xml:space="preserve"> </v>
      </c>
      <c r="B42" s="220" t="str">
        <f>IF('Risques &amp; priorités'!$H53&gt;3,'Risques &amp; priorités'!B53," ")</f>
        <v xml:space="preserve"> </v>
      </c>
      <c r="C42" s="203"/>
    </row>
    <row r="43" spans="1:3">
      <c r="A43" s="203" t="str">
        <f>IF('Risques &amp; priorités'!$H55&gt;3,'Risques &amp; priorités'!A55," ")</f>
        <v xml:space="preserve"> </v>
      </c>
      <c r="B43" s="220" t="str">
        <f>IF('Risques &amp; priorités'!$H55&gt;3,'Risques &amp; priorités'!B55," ")</f>
        <v xml:space="preserve"> </v>
      </c>
      <c r="C43" s="203"/>
    </row>
    <row r="44" spans="1:3">
      <c r="A44" s="203" t="str">
        <f>IF('Risques &amp; priorités'!$H56&gt;3,'Risques &amp; priorités'!A56," ")</f>
        <v xml:space="preserve"> </v>
      </c>
      <c r="B44" s="220" t="str">
        <f>IF('Risques &amp; priorités'!$H56&gt;3,'Risques &amp; priorités'!B56," ")</f>
        <v xml:space="preserve"> </v>
      </c>
      <c r="C44" s="203"/>
    </row>
    <row r="45" spans="1:3">
      <c r="A45" s="203" t="str">
        <f>IF('Risques &amp; priorités'!$H59&gt;3,'Risques &amp; priorités'!A59," ")</f>
        <v xml:space="preserve"> </v>
      </c>
      <c r="B45" s="220" t="str">
        <f>IF('Risques &amp; priorités'!$H59&gt;3,'Risques &amp; priorités'!B59," ")</f>
        <v xml:space="preserve"> </v>
      </c>
      <c r="C45" s="203"/>
    </row>
    <row r="46" spans="1:3">
      <c r="A46" s="203" t="str">
        <f>IF('Risques &amp; priorités'!$H60&gt;3,'Risques &amp; priorités'!A60," ")</f>
        <v xml:space="preserve"> </v>
      </c>
      <c r="B46" s="220" t="str">
        <f>IF('Risques &amp; priorités'!$H60&gt;3,'Risques &amp; priorités'!B60," ")</f>
        <v xml:space="preserve"> </v>
      </c>
      <c r="C46" s="203"/>
    </row>
    <row r="47" spans="1:3">
      <c r="A47" s="203" t="str">
        <f>IF('Risques &amp; priorités'!$H61&gt;3,'Risques &amp; priorités'!A61," ")</f>
        <v xml:space="preserve"> </v>
      </c>
      <c r="B47" s="220" t="str">
        <f>IF('Risques &amp; priorités'!$H61&gt;3,'Risques &amp; priorités'!B61," ")</f>
        <v xml:space="preserve"> </v>
      </c>
      <c r="C47" s="203"/>
    </row>
    <row r="48" spans="1:3">
      <c r="A48" s="203" t="str">
        <f>IF('Risques &amp; priorités'!$H62&gt;3,'Risques &amp; priorités'!A62," ")</f>
        <v xml:space="preserve"> </v>
      </c>
      <c r="B48" s="220" t="str">
        <f>IF('Risques &amp; priorités'!$H62&gt;3,'Risques &amp; priorités'!B62," ")</f>
        <v xml:space="preserve"> </v>
      </c>
      <c r="C48" s="203"/>
    </row>
    <row r="49" spans="1:3">
      <c r="A49" s="203" t="str">
        <f>IF('Risques &amp; priorités'!$H63&gt;3,'Risques &amp; priorités'!A63," ")</f>
        <v xml:space="preserve"> </v>
      </c>
      <c r="B49" s="220" t="str">
        <f>IF('Risques &amp; priorités'!$H63&gt;3,'Risques &amp; priorités'!B63," ")</f>
        <v xml:space="preserve"> </v>
      </c>
      <c r="C49" s="203"/>
    </row>
    <row r="50" spans="1:3" s="228" customFormat="1">
      <c r="A50" s="203" t="str">
        <f>IF('Risques &amp; priorités'!$H64&gt;3,'Risques &amp; priorités'!A64," ")</f>
        <v xml:space="preserve"> </v>
      </c>
      <c r="B50" s="220" t="str">
        <f>IF('Risques &amp; priorités'!$H64&gt;3,'Risques &amp; priorités'!B64," ")</f>
        <v xml:space="preserve"> </v>
      </c>
      <c r="C50" s="203"/>
    </row>
    <row r="51" spans="1:3">
      <c r="A51" s="203" t="str">
        <f>IF('Risques &amp; priorités'!$H66&gt;3,'Risques &amp; priorités'!A66," ")</f>
        <v xml:space="preserve"> </v>
      </c>
      <c r="B51" s="220" t="str">
        <f>IF('Risques &amp; priorités'!$H66&gt;3,'Risques &amp; priorités'!B66," ")</f>
        <v xml:space="preserve"> </v>
      </c>
      <c r="C51" s="203"/>
    </row>
    <row r="52" spans="1:3">
      <c r="A52" s="203" t="str">
        <f>IF('Risques &amp; priorités'!$H67&gt;3,'Risques &amp; priorités'!A67," ")</f>
        <v xml:space="preserve"> </v>
      </c>
      <c r="B52" s="220" t="str">
        <f>IF('Risques &amp; priorités'!$H67&gt;3,'Risques &amp; priorités'!B67," ")</f>
        <v xml:space="preserve"> </v>
      </c>
      <c r="C52" s="203"/>
    </row>
    <row r="53" spans="1:3">
      <c r="A53" s="203" t="str">
        <f>IF('Risques &amp; priorités'!$H68&gt;3,'Risques &amp; priorités'!A68," ")</f>
        <v xml:space="preserve"> </v>
      </c>
      <c r="B53" s="220" t="str">
        <f>IF('Risques &amp; priorités'!$H68&gt;3,'Risques &amp; priorités'!B68," ")</f>
        <v xml:space="preserve"> </v>
      </c>
      <c r="C53" s="203"/>
    </row>
    <row r="54" spans="1:3">
      <c r="A54" s="203" t="str">
        <f>IF('Risques &amp; priorités'!$H69&gt;3,'Risques &amp; priorités'!A69," ")</f>
        <v xml:space="preserve"> </v>
      </c>
      <c r="B54" s="220" t="str">
        <f>IF('Risques &amp; priorités'!$H69&gt;3,'Risques &amp; priorités'!B69," ")</f>
        <v xml:space="preserve"> </v>
      </c>
      <c r="C54" s="203"/>
    </row>
    <row r="55" spans="1:3">
      <c r="A55" s="203" t="str">
        <f>IF('Risques &amp; priorités'!$H70&gt;3,'Risques &amp; priorités'!A70," ")</f>
        <v xml:space="preserve"> </v>
      </c>
      <c r="B55" s="220" t="str">
        <f>IF('Risques &amp; priorités'!$H70&gt;3,'Risques &amp; priorités'!B70," ")</f>
        <v xml:space="preserve"> </v>
      </c>
      <c r="C55" s="203"/>
    </row>
    <row r="56" spans="1:3">
      <c r="A56" s="203" t="str">
        <f>IF('Risques &amp; priorités'!$H72&gt;3,'Risques &amp; priorités'!A72," ")</f>
        <v xml:space="preserve"> </v>
      </c>
      <c r="B56" s="220" t="str">
        <f>IF('Risques &amp; priorités'!$H72&gt;3,'Risques &amp; priorités'!B72," ")</f>
        <v xml:space="preserve"> </v>
      </c>
      <c r="C56" s="203"/>
    </row>
    <row r="57" spans="1:3">
      <c r="A57" s="203" t="str">
        <f>IF('Risques &amp; priorités'!$H74&gt;3,'Risques &amp; priorités'!A74," ")</f>
        <v xml:space="preserve"> </v>
      </c>
      <c r="B57" s="220" t="str">
        <f>IF('Risques &amp; priorités'!$H74&gt;3,'Risques &amp; priorités'!B74," ")</f>
        <v xml:space="preserve"> </v>
      </c>
      <c r="C57" s="203"/>
    </row>
    <row r="58" spans="1:3">
      <c r="A58" s="203" t="str">
        <f>IF('Risques &amp; priorités'!$H75&gt;3,'Risques &amp; priorités'!A75," ")</f>
        <v xml:space="preserve"> </v>
      </c>
      <c r="B58" s="220" t="str">
        <f>IF('Risques &amp; priorités'!$H75&gt;3,'Risques &amp; priorités'!B75," ")</f>
        <v xml:space="preserve"> </v>
      </c>
      <c r="C58" s="203"/>
    </row>
    <row r="59" spans="1:3">
      <c r="A59" s="203" t="str">
        <f>IF('Risques &amp; priorités'!$H76&gt;3,'Risques &amp; priorités'!A76," ")</f>
        <v xml:space="preserve"> </v>
      </c>
      <c r="B59" s="220" t="str">
        <f>IF('Risques &amp; priorités'!$H76&gt;3,'Risques &amp; priorités'!B76," ")</f>
        <v xml:space="preserve"> </v>
      </c>
      <c r="C59" s="203"/>
    </row>
    <row r="60" spans="1:3">
      <c r="A60" s="203" t="str">
        <f>IF('Risques &amp; priorités'!$H77&gt;3,'Risques &amp; priorités'!A77," ")</f>
        <v xml:space="preserve"> </v>
      </c>
      <c r="B60" s="220" t="str">
        <f>IF('Risques &amp; priorités'!$H77&gt;3,'Risques &amp; priorités'!B77," ")</f>
        <v xml:space="preserve"> </v>
      </c>
      <c r="C60" s="203"/>
    </row>
    <row r="61" spans="1:3">
      <c r="A61" s="203" t="str">
        <f>IF('Risques &amp; priorités'!$H78&gt;3,'Risques &amp; priorités'!A78," ")</f>
        <v xml:space="preserve"> </v>
      </c>
      <c r="B61" s="220" t="str">
        <f>IF('Risques &amp; priorités'!$H78&gt;3,'Risques &amp; priorités'!B78," ")</f>
        <v xml:space="preserve"> </v>
      </c>
      <c r="C61" s="203"/>
    </row>
    <row r="62" spans="1:3">
      <c r="A62" s="203" t="str">
        <f>IF('Risques &amp; priorités'!$H79&gt;3,'Risques &amp; priorités'!A79," ")</f>
        <v xml:space="preserve"> </v>
      </c>
      <c r="B62" s="220" t="str">
        <f>IF('Risques &amp; priorités'!$H79&gt;3,'Risques &amp; priorités'!B79," ")</f>
        <v xml:space="preserve"> </v>
      </c>
      <c r="C62" s="203"/>
    </row>
    <row r="63" spans="1:3">
      <c r="A63" s="203" t="str">
        <f>IF('Risques &amp; priorités'!$H81&gt;3,'Risques &amp; priorités'!A81," ")</f>
        <v xml:space="preserve"> </v>
      </c>
      <c r="B63" s="220" t="str">
        <f>IF('Risques &amp; priorités'!$H81&gt;3,'Risques &amp; priorités'!B81," ")</f>
        <v xml:space="preserve"> </v>
      </c>
      <c r="C63" s="203"/>
    </row>
    <row r="64" spans="1:3">
      <c r="A64" s="203" t="str">
        <f>IF('Risques &amp; priorités'!$H83&gt;3,'Risques &amp; priorités'!A83," ")</f>
        <v xml:space="preserve"> </v>
      </c>
      <c r="B64" s="220" t="str">
        <f>IF('Risques &amp; priorités'!$H83&gt;3,'Risques &amp; priorités'!B83," ")</f>
        <v xml:space="preserve"> </v>
      </c>
      <c r="C64" s="203"/>
    </row>
    <row r="65" spans="1:3">
      <c r="A65" s="203" t="str">
        <f>IF('Risques &amp; priorités'!$H84&gt;3,'Risques &amp; priorités'!A84," ")</f>
        <v xml:space="preserve"> </v>
      </c>
      <c r="B65" s="220" t="str">
        <f>IF('Risques &amp; priorités'!$H84&gt;3,'Risques &amp; priorités'!B84," ")</f>
        <v xml:space="preserve"> </v>
      </c>
      <c r="C65" s="203"/>
    </row>
    <row r="66" spans="1:3">
      <c r="A66" s="203" t="str">
        <f>IF('Risques &amp; priorités'!$H85&gt;3,'Risques &amp; priorités'!A85," ")</f>
        <v xml:space="preserve"> </v>
      </c>
      <c r="B66" s="220" t="str">
        <f>IF('Risques &amp; priorités'!$H85&gt;3,'Risques &amp; priorités'!B85," ")</f>
        <v xml:space="preserve"> </v>
      </c>
      <c r="C66" s="203"/>
    </row>
    <row r="67" spans="1:3">
      <c r="A67" s="203" t="str">
        <f>IF('Risques &amp; priorités'!$H87&gt;3,'Risques &amp; priorités'!A87," ")</f>
        <v xml:space="preserve"> </v>
      </c>
      <c r="B67" s="220" t="str">
        <f>IF('Risques &amp; priorités'!$H87&gt;3,'Risques &amp; priorités'!B87," ")</f>
        <v xml:space="preserve"> </v>
      </c>
      <c r="C67" s="203"/>
    </row>
    <row r="68" spans="1:3">
      <c r="A68" s="203" t="str">
        <f>IF('Risques &amp; priorités'!$H88&gt;3,'Risques &amp; priorités'!A88," ")</f>
        <v xml:space="preserve"> </v>
      </c>
      <c r="B68" s="220" t="str">
        <f>IF('Risques &amp; priorités'!$H88&gt;3,'Risques &amp; priorités'!B88," ")</f>
        <v xml:space="preserve"> </v>
      </c>
      <c r="C68" s="203"/>
    </row>
    <row r="69" spans="1:3">
      <c r="A69" s="203" t="str">
        <f>IF('Risques &amp; priorités'!$H90&gt;3,'Risques &amp; priorités'!A90," ")</f>
        <v xml:space="preserve"> </v>
      </c>
      <c r="B69" s="220" t="str">
        <f>IF('Risques &amp; priorités'!$H90&gt;3,'Risques &amp; priorités'!B90," ")</f>
        <v xml:space="preserve"> </v>
      </c>
      <c r="C69" s="203"/>
    </row>
    <row r="70" spans="1:3">
      <c r="A70" s="203" t="str">
        <f>IF('Risques &amp; priorités'!$H91&gt;3,'Risques &amp; priorités'!A91," ")</f>
        <v xml:space="preserve"> </v>
      </c>
      <c r="B70" s="220" t="str">
        <f>IF('Risques &amp; priorités'!$H91&gt;3,'Risques &amp; priorités'!B91," ")</f>
        <v xml:space="preserve"> </v>
      </c>
      <c r="C70" s="203"/>
    </row>
    <row r="71" spans="1:3">
      <c r="A71" s="203" t="str">
        <f>IF('Risques &amp; priorités'!$H92&gt;3,'Risques &amp; priorités'!A92," ")</f>
        <v xml:space="preserve"> </v>
      </c>
      <c r="B71" s="220" t="str">
        <f>IF('Risques &amp; priorités'!$H92&gt;3,'Risques &amp; priorités'!B92," ")</f>
        <v xml:space="preserve"> </v>
      </c>
      <c r="C71" s="203"/>
    </row>
    <row r="72" spans="1:3">
      <c r="A72" s="203" t="str">
        <f>IF('Risques &amp; priorités'!$H95&gt;3,'Risques &amp; priorités'!A95," ")</f>
        <v xml:space="preserve"> </v>
      </c>
      <c r="B72" s="220" t="str">
        <f>IF('Risques &amp; priorités'!$H95&gt;3,'Risques &amp; priorités'!B95," ")</f>
        <v xml:space="preserve"> </v>
      </c>
      <c r="C72" s="203"/>
    </row>
    <row r="73" spans="1:3" s="228" customFormat="1">
      <c r="A73" s="203" t="str">
        <f>IF('Risques &amp; priorités'!$H96&gt;3,'Risques &amp; priorités'!A96," ")</f>
        <v xml:space="preserve"> </v>
      </c>
      <c r="B73" s="220" t="str">
        <f>IF('Risques &amp; priorités'!$H96&gt;3,'Risques &amp; priorités'!B96," ")</f>
        <v xml:space="preserve"> </v>
      </c>
      <c r="C73" s="203"/>
    </row>
    <row r="74" spans="1:3" s="228" customFormat="1">
      <c r="A74" s="203" t="str">
        <f>IF('Risques &amp; priorités'!$H97&gt;3,'Risques &amp; priorités'!A97," ")</f>
        <v xml:space="preserve"> </v>
      </c>
      <c r="B74" s="220" t="str">
        <f>IF('Risques &amp; priorités'!$H97&gt;3,'Risques &amp; priorités'!B97," ")</f>
        <v xml:space="preserve"> </v>
      </c>
      <c r="C74" s="203"/>
    </row>
    <row r="75" spans="1:3" s="228" customFormat="1">
      <c r="A75" s="203" t="str">
        <f>IF('Risques &amp; priorités'!$H98&gt;3,'Risques &amp; priorités'!A98," ")</f>
        <v xml:space="preserve"> </v>
      </c>
      <c r="B75" s="220" t="str">
        <f>IF('Risques &amp; priorités'!$H98&gt;3,'Risques &amp; priorités'!B98," ")</f>
        <v xml:space="preserve"> </v>
      </c>
      <c r="C75" s="203"/>
    </row>
    <row r="76" spans="1:3">
      <c r="A76" s="203" t="str">
        <f>IF('Risques &amp; priorités'!$H100&gt;3,'Risques &amp; priorités'!A100," ")</f>
        <v xml:space="preserve"> </v>
      </c>
      <c r="B76" s="220" t="str">
        <f>IF('Risques &amp; priorités'!$H100&gt;3,'Risques &amp; priorités'!B100," ")</f>
        <v xml:space="preserve"> </v>
      </c>
      <c r="C76" s="203"/>
    </row>
    <row r="77" spans="1:3">
      <c r="A77" s="203" t="str">
        <f>IF('Risques &amp; priorités'!$H101&gt;3,'Risques &amp; priorités'!A101," ")</f>
        <v xml:space="preserve"> </v>
      </c>
      <c r="B77" s="220" t="str">
        <f>IF('Risques &amp; priorités'!$H101&gt;3,'Risques &amp; priorités'!B101," ")</f>
        <v xml:space="preserve"> </v>
      </c>
      <c r="C77" s="203"/>
    </row>
    <row r="78" spans="1:3">
      <c r="A78" s="203" t="str">
        <f>IF('Risques &amp; priorités'!$H103&gt;3,'Risques &amp; priorités'!A103," ")</f>
        <v xml:space="preserve"> </v>
      </c>
      <c r="B78" s="220" t="str">
        <f>IF('Risques &amp; priorités'!$H103&gt;3,'Risques &amp; priorités'!B103," ")</f>
        <v xml:space="preserve"> </v>
      </c>
      <c r="C78" s="203"/>
    </row>
    <row r="79" spans="1:3">
      <c r="A79" s="203" t="str">
        <f>IF('Risques &amp; priorités'!$H104&gt;3,'Risques &amp; priorités'!A104," ")</f>
        <v xml:space="preserve"> </v>
      </c>
      <c r="B79" s="220" t="str">
        <f>IF('Risques &amp; priorités'!$H104&gt;3,'Risques &amp; priorités'!B104," ")</f>
        <v xml:space="preserve"> </v>
      </c>
      <c r="C79" s="203"/>
    </row>
    <row r="80" spans="1:3">
      <c r="A80" s="203" t="str">
        <f>IF('Risques &amp; priorités'!$H106&gt;3,'Risques &amp; priorités'!A106," ")</f>
        <v xml:space="preserve"> </v>
      </c>
      <c r="B80" s="220" t="str">
        <f>IF('Risques &amp; priorités'!$H106&gt;3,'Risques &amp; priorités'!B106," ")</f>
        <v xml:space="preserve"> </v>
      </c>
      <c r="C80" s="203"/>
    </row>
    <row r="81" spans="1:3">
      <c r="A81" s="203" t="str">
        <f>IF('Risques &amp; priorités'!$H108&gt;3,'Risques &amp; priorités'!A108," ")</f>
        <v xml:space="preserve"> </v>
      </c>
      <c r="B81" s="220" t="str">
        <f>IF('Risques &amp; priorités'!$H108&gt;3,'Risques &amp; priorités'!B108," ")</f>
        <v xml:space="preserve"> </v>
      </c>
      <c r="C81" s="203"/>
    </row>
    <row r="82" spans="1:3">
      <c r="A82" s="203" t="str">
        <f>IF('Risques &amp; priorités'!$H110&gt;3,'Risques &amp; priorités'!A110," ")</f>
        <v xml:space="preserve"> </v>
      </c>
      <c r="B82" s="220" t="str">
        <f>IF('Risques &amp; priorités'!$H110&gt;3,'Risques &amp; priorités'!B110," ")</f>
        <v xml:space="preserve"> </v>
      </c>
      <c r="C82" s="203"/>
    </row>
    <row r="83" spans="1:3">
      <c r="A83" s="203" t="str">
        <f>IF('Risques &amp; priorités'!$H111&gt;3,'Risques &amp; priorités'!A111," ")</f>
        <v xml:space="preserve"> </v>
      </c>
      <c r="B83" s="220" t="str">
        <f>IF('Risques &amp; priorités'!$H111&gt;3,'Risques &amp; priorités'!B111," ")</f>
        <v xml:space="preserve"> </v>
      </c>
      <c r="C83" s="203"/>
    </row>
    <row r="84" spans="1:3">
      <c r="A84" s="203" t="str">
        <f>IF('Risques &amp; priorités'!$H113&gt;3,'Risques &amp; priorités'!A113," ")</f>
        <v xml:space="preserve"> </v>
      </c>
      <c r="B84" s="220" t="str">
        <f>IF('Risques &amp; priorités'!$H113&gt;3,'Risques &amp; priorités'!B113," ")</f>
        <v xml:space="preserve"> </v>
      </c>
      <c r="C84" s="203"/>
    </row>
    <row r="85" spans="1:3">
      <c r="A85" s="203" t="str">
        <f>IF('Risques &amp; priorités'!$H115&gt;3,'Risques &amp; priorités'!A115," ")</f>
        <v xml:space="preserve"> </v>
      </c>
      <c r="B85" s="220" t="str">
        <f>IF('Risques &amp; priorités'!$H115&gt;3,'Risques &amp; priorités'!B115," ")</f>
        <v xml:space="preserve"> </v>
      </c>
      <c r="C85" s="203"/>
    </row>
  </sheetData>
  <sheetProtection algorithmName="SHA-512" hashValue="lYPPFXy6TLG5+bxhLXWmj8vqgUH0Lr8JFJlQQ1CHMuwXe+9JiF1JldRIy98Q8s23fCahW0GrKVZCYVMoSLuySg==" saltValue="EDlI2kYPHqTSaIRfDcP1/A==" spinCount="100000" sheet="1" objects="1" scenarios="1"/>
  <sortState ref="D1:E128">
    <sortCondition ref="E1:E128"/>
  </sortState>
  <conditionalFormatting sqref="A9:C49 A51:C72 A76:C85">
    <cfRule type="expression" dxfId="14" priority="18">
      <formula>$C9="C"</formula>
    </cfRule>
    <cfRule type="expression" dxfId="13" priority="19">
      <formula>$C9="B"</formula>
    </cfRule>
    <cfRule type="expression" dxfId="12" priority="20">
      <formula>$C9="A"</formula>
    </cfRule>
  </conditionalFormatting>
  <conditionalFormatting sqref="B10:B49 B51:B72 A76:C85">
    <cfRule type="expression" dxfId="11" priority="12">
      <formula>$C10="D"</formula>
    </cfRule>
  </conditionalFormatting>
  <conditionalFormatting sqref="A9:C49 A51:C72">
    <cfRule type="expression" dxfId="10" priority="11">
      <formula>$C9="D"</formula>
    </cfRule>
  </conditionalFormatting>
  <conditionalFormatting sqref="A50:C50">
    <cfRule type="expression" dxfId="9" priority="8">
      <formula>$C50="C"</formula>
    </cfRule>
    <cfRule type="expression" dxfId="8" priority="9">
      <formula>$C50="B"</formula>
    </cfRule>
    <cfRule type="expression" dxfId="7" priority="10">
      <formula>$C50="A"</formula>
    </cfRule>
  </conditionalFormatting>
  <conditionalFormatting sqref="B50">
    <cfRule type="expression" dxfId="6" priority="7">
      <formula>$C50="D"</formula>
    </cfRule>
  </conditionalFormatting>
  <conditionalFormatting sqref="A50:C50">
    <cfRule type="expression" dxfId="5" priority="6">
      <formula>$C50="D"</formula>
    </cfRule>
  </conditionalFormatting>
  <conditionalFormatting sqref="A73:C75">
    <cfRule type="expression" dxfId="4" priority="3">
      <formula>$C73="C"</formula>
    </cfRule>
    <cfRule type="expression" dxfId="3" priority="4">
      <formula>$C73="B"</formula>
    </cfRule>
    <cfRule type="expression" dxfId="2" priority="5">
      <formula>$C73="A"</formula>
    </cfRule>
  </conditionalFormatting>
  <conditionalFormatting sqref="B73:B75">
    <cfRule type="expression" dxfId="1" priority="2">
      <formula>$C73="D"</formula>
    </cfRule>
  </conditionalFormatting>
  <conditionalFormatting sqref="A73:C75">
    <cfRule type="expression" dxfId="0" priority="1">
      <formula>$C73="D"</formula>
    </cfRule>
  </conditionalFormatting>
  <pageMargins left="0.70866141732283472" right="0.70866141732283472" top="0.74803149606299213" bottom="0.74803149606299213" header="0.31496062992125984" footer="0.31496062992125984"/>
  <pageSetup paperSize="9" scale="8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Zeros="0" workbookViewId="0">
      <pane xSplit="1" topLeftCell="B1" activePane="topRight" state="frozen"/>
      <selection pane="topRight"/>
    </sheetView>
  </sheetViews>
  <sheetFormatPr defaultRowHeight="14.5"/>
  <cols>
    <col min="1" max="1" width="6.7265625" customWidth="1"/>
    <col min="4" max="4" width="17" customWidth="1"/>
    <col min="5" max="5" width="10" customWidth="1"/>
    <col min="6" max="6" width="10.453125" customWidth="1"/>
    <col min="7" max="7" width="10.54296875" customWidth="1"/>
    <col min="12" max="13" width="11.54296875" customWidth="1"/>
    <col min="14" max="14" width="23.81640625" customWidth="1"/>
    <col min="16" max="16" width="6.54296875" customWidth="1"/>
    <col min="17" max="17" width="13.54296875" customWidth="1"/>
  </cols>
  <sheetData>
    <row r="1" spans="1:17" ht="18.5">
      <c r="A1" s="175" t="s">
        <v>269</v>
      </c>
    </row>
    <row r="2" spans="1:17" ht="15" thickBot="1"/>
    <row r="3" spans="1:17" ht="15" thickBot="1">
      <c r="B3" s="377" t="s">
        <v>114</v>
      </c>
      <c r="C3" s="378"/>
      <c r="D3" s="378"/>
      <c r="E3" s="379"/>
      <c r="F3" s="377" t="s">
        <v>260</v>
      </c>
      <c r="G3" s="378"/>
      <c r="H3" s="378"/>
      <c r="I3" s="379"/>
      <c r="J3" s="377" t="s">
        <v>113</v>
      </c>
      <c r="K3" s="379"/>
    </row>
    <row r="4" spans="1:17" ht="15" thickBot="1">
      <c r="B4" s="380"/>
      <c r="C4" s="380"/>
      <c r="D4" s="380"/>
      <c r="E4" s="380"/>
      <c r="F4" s="380"/>
      <c r="G4" s="380"/>
      <c r="H4" s="380"/>
      <c r="I4" s="380"/>
      <c r="J4" s="380"/>
      <c r="K4" s="380"/>
      <c r="L4" s="380"/>
      <c r="M4" s="380"/>
      <c r="N4" s="380"/>
    </row>
    <row r="5" spans="1:17" ht="15" thickBot="1">
      <c r="A5" s="186"/>
      <c r="B5" s="187" t="s">
        <v>261</v>
      </c>
      <c r="C5" s="188"/>
      <c r="D5" s="188"/>
      <c r="E5" s="188"/>
      <c r="F5" s="188"/>
      <c r="G5" s="188"/>
      <c r="H5" s="188"/>
      <c r="I5" s="188"/>
      <c r="J5" s="188"/>
      <c r="K5" s="189"/>
      <c r="L5" s="188" t="s">
        <v>262</v>
      </c>
      <c r="M5" s="190"/>
      <c r="N5" s="188"/>
      <c r="O5" s="190"/>
      <c r="P5" s="190"/>
      <c r="Q5" s="191"/>
    </row>
    <row r="6" spans="1:17">
      <c r="A6" s="161" t="s">
        <v>101</v>
      </c>
      <c r="B6" s="381">
        <f>'Atténuation des risques'!B2</f>
        <v>0</v>
      </c>
      <c r="C6" s="382"/>
      <c r="D6" s="382"/>
      <c r="E6" s="382"/>
      <c r="F6" s="382"/>
      <c r="G6" s="382"/>
      <c r="H6" s="382"/>
      <c r="I6" s="382"/>
      <c r="J6" s="382"/>
      <c r="K6" s="383"/>
      <c r="L6" s="366"/>
      <c r="M6" s="367"/>
      <c r="N6" s="367"/>
      <c r="O6" s="367"/>
      <c r="P6" s="367"/>
      <c r="Q6" s="368"/>
    </row>
    <row r="7" spans="1:17">
      <c r="A7" s="163" t="s">
        <v>102</v>
      </c>
      <c r="B7" s="384">
        <f>'Atténuation des risques'!B3</f>
        <v>0</v>
      </c>
      <c r="C7" s="385"/>
      <c r="D7" s="385"/>
      <c r="E7" s="385"/>
      <c r="F7" s="385"/>
      <c r="G7" s="385"/>
      <c r="H7" s="385"/>
      <c r="I7" s="385"/>
      <c r="J7" s="385"/>
      <c r="K7" s="386"/>
      <c r="L7" s="369"/>
      <c r="M7" s="370"/>
      <c r="N7" s="370"/>
      <c r="O7" s="370"/>
      <c r="P7" s="370"/>
      <c r="Q7" s="371"/>
    </row>
    <row r="8" spans="1:17" s="207" customFormat="1">
      <c r="A8" s="163" t="s">
        <v>103</v>
      </c>
      <c r="B8" s="384">
        <f>'Atténuation des risques'!B4</f>
        <v>0</v>
      </c>
      <c r="C8" s="385"/>
      <c r="D8" s="385"/>
      <c r="E8" s="385"/>
      <c r="F8" s="385"/>
      <c r="G8" s="385"/>
      <c r="H8" s="385"/>
      <c r="I8" s="385"/>
      <c r="J8" s="385"/>
      <c r="K8" s="386"/>
      <c r="L8" s="369"/>
      <c r="M8" s="370"/>
      <c r="N8" s="370"/>
      <c r="O8" s="370"/>
      <c r="P8" s="370"/>
      <c r="Q8" s="371"/>
    </row>
    <row r="9" spans="1:17" s="207" customFormat="1" ht="15" thickBot="1">
      <c r="A9" s="164" t="s">
        <v>291</v>
      </c>
      <c r="B9" s="387">
        <f>'Atténuation des risques'!B5</f>
        <v>0</v>
      </c>
      <c r="C9" s="388"/>
      <c r="D9" s="388"/>
      <c r="E9" s="388"/>
      <c r="F9" s="388"/>
      <c r="G9" s="388"/>
      <c r="H9" s="388"/>
      <c r="I9" s="388"/>
      <c r="J9" s="388"/>
      <c r="K9" s="389"/>
      <c r="L9" s="390"/>
      <c r="M9" s="391"/>
      <c r="N9" s="391"/>
      <c r="O9" s="391"/>
      <c r="P9" s="391"/>
      <c r="Q9" s="392"/>
    </row>
    <row r="10" spans="1:17" ht="15" thickBot="1">
      <c r="A10" s="162"/>
    </row>
    <row r="11" spans="1:17" s="162" customFormat="1" ht="29.5" thickBot="1">
      <c r="A11" s="161"/>
      <c r="B11" s="352" t="s">
        <v>292</v>
      </c>
      <c r="C11" s="353"/>
      <c r="D11" s="354"/>
      <c r="E11" s="352" t="s">
        <v>263</v>
      </c>
      <c r="F11" s="364"/>
      <c r="G11" s="365"/>
      <c r="H11" s="352" t="s">
        <v>264</v>
      </c>
      <c r="I11" s="353"/>
      <c r="J11" s="353"/>
      <c r="K11" s="354"/>
      <c r="L11" s="206" t="s">
        <v>265</v>
      </c>
      <c r="M11" s="206" t="s">
        <v>266</v>
      </c>
      <c r="N11" s="206" t="s">
        <v>267</v>
      </c>
      <c r="O11" s="352" t="s">
        <v>268</v>
      </c>
      <c r="P11" s="365"/>
      <c r="Q11" s="174" t="s">
        <v>293</v>
      </c>
    </row>
    <row r="12" spans="1:17">
      <c r="A12" s="374" t="s">
        <v>294</v>
      </c>
      <c r="B12" s="355"/>
      <c r="C12" s="356"/>
      <c r="D12" s="357"/>
      <c r="E12" s="372"/>
      <c r="F12" s="372"/>
      <c r="G12" s="373"/>
      <c r="H12" s="355"/>
      <c r="I12" s="356"/>
      <c r="J12" s="356"/>
      <c r="K12" s="357"/>
      <c r="L12" s="176"/>
      <c r="M12" s="176"/>
      <c r="N12" s="177"/>
      <c r="O12" s="372"/>
      <c r="P12" s="372"/>
      <c r="Q12" s="178"/>
    </row>
    <row r="13" spans="1:17">
      <c r="A13" s="375"/>
      <c r="B13" s="358"/>
      <c r="C13" s="359"/>
      <c r="D13" s="360"/>
      <c r="E13" s="363"/>
      <c r="F13" s="363"/>
      <c r="G13" s="358"/>
      <c r="H13" s="358"/>
      <c r="I13" s="359"/>
      <c r="J13" s="359"/>
      <c r="K13" s="360"/>
      <c r="L13" s="179"/>
      <c r="M13" s="179"/>
      <c r="N13" s="179"/>
      <c r="O13" s="363"/>
      <c r="P13" s="363"/>
      <c r="Q13" s="180"/>
    </row>
    <row r="14" spans="1:17">
      <c r="A14" s="375"/>
      <c r="B14" s="358"/>
      <c r="C14" s="359"/>
      <c r="D14" s="360"/>
      <c r="E14" s="363"/>
      <c r="F14" s="363"/>
      <c r="G14" s="358"/>
      <c r="H14" s="358"/>
      <c r="I14" s="359"/>
      <c r="J14" s="359"/>
      <c r="K14" s="360"/>
      <c r="L14" s="179"/>
      <c r="M14" s="179"/>
      <c r="N14" s="179"/>
      <c r="O14" s="363"/>
      <c r="P14" s="363"/>
      <c r="Q14" s="180"/>
    </row>
    <row r="15" spans="1:17" ht="15" thickBot="1">
      <c r="A15" s="376"/>
      <c r="B15" s="351"/>
      <c r="C15" s="361"/>
      <c r="D15" s="362"/>
      <c r="E15" s="363"/>
      <c r="F15" s="363"/>
      <c r="G15" s="358"/>
      <c r="H15" s="351"/>
      <c r="I15" s="361"/>
      <c r="J15" s="361"/>
      <c r="K15" s="362"/>
      <c r="L15" s="179"/>
      <c r="M15" s="179"/>
      <c r="N15" s="179"/>
      <c r="O15" s="363"/>
      <c r="P15" s="363"/>
      <c r="Q15" s="180"/>
    </row>
    <row r="16" spans="1:17" s="162" customFormat="1" ht="30.75" customHeight="1" thickBot="1">
      <c r="A16" s="163"/>
      <c r="B16" s="352" t="s">
        <v>292</v>
      </c>
      <c r="C16" s="353"/>
      <c r="D16" s="354"/>
      <c r="E16" s="352" t="s">
        <v>263</v>
      </c>
      <c r="F16" s="364"/>
      <c r="G16" s="365"/>
      <c r="H16" s="352" t="s">
        <v>264</v>
      </c>
      <c r="I16" s="353"/>
      <c r="J16" s="353"/>
      <c r="K16" s="354"/>
      <c r="L16" s="206" t="s">
        <v>265</v>
      </c>
      <c r="M16" s="206" t="s">
        <v>266</v>
      </c>
      <c r="N16" s="206" t="s">
        <v>267</v>
      </c>
      <c r="O16" s="352" t="s">
        <v>268</v>
      </c>
      <c r="P16" s="365"/>
      <c r="Q16" s="174" t="s">
        <v>293</v>
      </c>
    </row>
    <row r="17" spans="1:17" ht="14.5" customHeight="1">
      <c r="A17" s="374" t="s">
        <v>295</v>
      </c>
      <c r="B17" s="355"/>
      <c r="C17" s="356"/>
      <c r="D17" s="357"/>
      <c r="E17" s="363"/>
      <c r="F17" s="363"/>
      <c r="G17" s="358"/>
      <c r="H17" s="355"/>
      <c r="I17" s="356"/>
      <c r="J17" s="356"/>
      <c r="K17" s="357"/>
      <c r="L17" s="177"/>
      <c r="M17" s="177"/>
      <c r="N17" s="177"/>
      <c r="O17" s="372"/>
      <c r="P17" s="372"/>
      <c r="Q17" s="178"/>
    </row>
    <row r="18" spans="1:17">
      <c r="A18" s="375"/>
      <c r="B18" s="358"/>
      <c r="C18" s="359"/>
      <c r="D18" s="360"/>
      <c r="E18" s="363"/>
      <c r="F18" s="363"/>
      <c r="G18" s="358"/>
      <c r="H18" s="358"/>
      <c r="I18" s="359"/>
      <c r="J18" s="359"/>
      <c r="K18" s="360"/>
      <c r="L18" s="179"/>
      <c r="M18" s="179"/>
      <c r="N18" s="179"/>
      <c r="O18" s="363"/>
      <c r="P18" s="363"/>
      <c r="Q18" s="180"/>
    </row>
    <row r="19" spans="1:17">
      <c r="A19" s="375"/>
      <c r="B19" s="358"/>
      <c r="C19" s="359"/>
      <c r="D19" s="360"/>
      <c r="E19" s="363"/>
      <c r="F19" s="363"/>
      <c r="G19" s="358"/>
      <c r="H19" s="358"/>
      <c r="I19" s="359"/>
      <c r="J19" s="359"/>
      <c r="K19" s="360"/>
      <c r="L19" s="179"/>
      <c r="M19" s="179"/>
      <c r="N19" s="179"/>
      <c r="O19" s="363"/>
      <c r="P19" s="363"/>
      <c r="Q19" s="180"/>
    </row>
    <row r="20" spans="1:17" ht="15" thickBot="1">
      <c r="A20" s="376"/>
      <c r="B20" s="351"/>
      <c r="C20" s="361"/>
      <c r="D20" s="362"/>
      <c r="E20" s="363"/>
      <c r="F20" s="363"/>
      <c r="G20" s="358"/>
      <c r="H20" s="351"/>
      <c r="I20" s="361"/>
      <c r="J20" s="361"/>
      <c r="K20" s="362"/>
      <c r="L20" s="179"/>
      <c r="M20" s="179"/>
      <c r="N20" s="179"/>
      <c r="O20" s="363"/>
      <c r="P20" s="363"/>
      <c r="Q20" s="180"/>
    </row>
    <row r="21" spans="1:17" s="162" customFormat="1" ht="30.75" customHeight="1" thickBot="1">
      <c r="A21" s="163"/>
      <c r="B21" s="352" t="s">
        <v>292</v>
      </c>
      <c r="C21" s="353"/>
      <c r="D21" s="354"/>
      <c r="E21" s="352" t="s">
        <v>263</v>
      </c>
      <c r="F21" s="364"/>
      <c r="G21" s="365"/>
      <c r="H21" s="352" t="s">
        <v>264</v>
      </c>
      <c r="I21" s="353"/>
      <c r="J21" s="353"/>
      <c r="K21" s="354"/>
      <c r="L21" s="206" t="s">
        <v>265</v>
      </c>
      <c r="M21" s="206" t="s">
        <v>266</v>
      </c>
      <c r="N21" s="206" t="s">
        <v>267</v>
      </c>
      <c r="O21" s="352" t="s">
        <v>268</v>
      </c>
      <c r="P21" s="365"/>
      <c r="Q21" s="174" t="s">
        <v>293</v>
      </c>
    </row>
    <row r="22" spans="1:17" ht="15" customHeight="1">
      <c r="A22" s="374" t="s">
        <v>297</v>
      </c>
      <c r="B22" s="355"/>
      <c r="C22" s="356"/>
      <c r="D22" s="357"/>
      <c r="E22" s="363"/>
      <c r="F22" s="363"/>
      <c r="G22" s="358"/>
      <c r="H22" s="355"/>
      <c r="I22" s="356"/>
      <c r="J22" s="356"/>
      <c r="K22" s="357"/>
      <c r="L22" s="177"/>
      <c r="M22" s="177"/>
      <c r="N22" s="177"/>
      <c r="O22" s="372"/>
      <c r="P22" s="372"/>
      <c r="Q22" s="178"/>
    </row>
    <row r="23" spans="1:17">
      <c r="A23" s="375"/>
      <c r="B23" s="358"/>
      <c r="C23" s="359"/>
      <c r="D23" s="360"/>
      <c r="E23" s="363"/>
      <c r="F23" s="363"/>
      <c r="G23" s="358"/>
      <c r="H23" s="358"/>
      <c r="I23" s="359"/>
      <c r="J23" s="359"/>
      <c r="K23" s="360"/>
      <c r="L23" s="179"/>
      <c r="M23" s="179"/>
      <c r="N23" s="179"/>
      <c r="O23" s="363"/>
      <c r="P23" s="363"/>
      <c r="Q23" s="180"/>
    </row>
    <row r="24" spans="1:17">
      <c r="A24" s="375"/>
      <c r="B24" s="358"/>
      <c r="C24" s="359"/>
      <c r="D24" s="360"/>
      <c r="E24" s="363"/>
      <c r="F24" s="363"/>
      <c r="G24" s="358"/>
      <c r="H24" s="358"/>
      <c r="I24" s="359"/>
      <c r="J24" s="359"/>
      <c r="K24" s="360"/>
      <c r="L24" s="179"/>
      <c r="M24" s="179"/>
      <c r="N24" s="179"/>
      <c r="O24" s="363"/>
      <c r="P24" s="363"/>
      <c r="Q24" s="180"/>
    </row>
    <row r="25" spans="1:17" ht="15" thickBot="1">
      <c r="A25" s="376"/>
      <c r="B25" s="351"/>
      <c r="C25" s="361"/>
      <c r="D25" s="362"/>
      <c r="E25" s="350"/>
      <c r="F25" s="350"/>
      <c r="G25" s="351"/>
      <c r="H25" s="351"/>
      <c r="I25" s="361"/>
      <c r="J25" s="361"/>
      <c r="K25" s="362"/>
      <c r="L25" s="181"/>
      <c r="M25" s="181"/>
      <c r="N25" s="181"/>
      <c r="O25" s="350"/>
      <c r="P25" s="350"/>
      <c r="Q25" s="182"/>
    </row>
    <row r="26" spans="1:17" s="162" customFormat="1" ht="30.75" customHeight="1" thickBot="1">
      <c r="A26" s="163"/>
      <c r="B26" s="352" t="s">
        <v>292</v>
      </c>
      <c r="C26" s="353"/>
      <c r="D26" s="354"/>
      <c r="E26" s="352" t="s">
        <v>263</v>
      </c>
      <c r="F26" s="364"/>
      <c r="G26" s="365"/>
      <c r="H26" s="352" t="s">
        <v>264</v>
      </c>
      <c r="I26" s="353"/>
      <c r="J26" s="353"/>
      <c r="K26" s="354"/>
      <c r="L26" s="206" t="s">
        <v>265</v>
      </c>
      <c r="M26" s="206" t="s">
        <v>266</v>
      </c>
      <c r="N26" s="206" t="s">
        <v>267</v>
      </c>
      <c r="O26" s="352" t="s">
        <v>268</v>
      </c>
      <c r="P26" s="365"/>
      <c r="Q26" s="174" t="s">
        <v>293</v>
      </c>
    </row>
    <row r="27" spans="1:17" s="207" customFormat="1" ht="15" customHeight="1">
      <c r="A27" s="374" t="s">
        <v>296</v>
      </c>
      <c r="B27" s="355"/>
      <c r="C27" s="356"/>
      <c r="D27" s="357"/>
      <c r="E27" s="363"/>
      <c r="F27" s="363"/>
      <c r="G27" s="358"/>
      <c r="H27" s="355"/>
      <c r="I27" s="356"/>
      <c r="J27" s="356"/>
      <c r="K27" s="357"/>
      <c r="L27" s="208"/>
      <c r="M27" s="208"/>
      <c r="N27" s="208"/>
      <c r="O27" s="372"/>
      <c r="P27" s="372"/>
      <c r="Q27" s="178"/>
    </row>
    <row r="28" spans="1:17" s="207" customFormat="1">
      <c r="A28" s="375"/>
      <c r="B28" s="358"/>
      <c r="C28" s="359"/>
      <c r="D28" s="360"/>
      <c r="E28" s="363"/>
      <c r="F28" s="363"/>
      <c r="G28" s="358"/>
      <c r="H28" s="358"/>
      <c r="I28" s="359"/>
      <c r="J28" s="359"/>
      <c r="K28" s="360"/>
      <c r="L28" s="209"/>
      <c r="M28" s="209"/>
      <c r="N28" s="209"/>
      <c r="O28" s="363"/>
      <c r="P28" s="363"/>
      <c r="Q28" s="180"/>
    </row>
    <row r="29" spans="1:17" s="207" customFormat="1">
      <c r="A29" s="375"/>
      <c r="B29" s="358"/>
      <c r="C29" s="359"/>
      <c r="D29" s="360"/>
      <c r="E29" s="363"/>
      <c r="F29" s="363"/>
      <c r="G29" s="358"/>
      <c r="H29" s="358"/>
      <c r="I29" s="359"/>
      <c r="J29" s="359"/>
      <c r="K29" s="360"/>
      <c r="L29" s="209"/>
      <c r="M29" s="209"/>
      <c r="N29" s="209"/>
      <c r="O29" s="363"/>
      <c r="P29" s="363"/>
      <c r="Q29" s="180"/>
    </row>
    <row r="30" spans="1:17" s="207" customFormat="1" ht="15" thickBot="1">
      <c r="A30" s="376"/>
      <c r="B30" s="351"/>
      <c r="C30" s="361"/>
      <c r="D30" s="362"/>
      <c r="E30" s="350"/>
      <c r="F30" s="350"/>
      <c r="G30" s="351"/>
      <c r="H30" s="351"/>
      <c r="I30" s="361"/>
      <c r="J30" s="361"/>
      <c r="K30" s="362"/>
      <c r="L30" s="211"/>
      <c r="M30" s="211"/>
      <c r="N30" s="211"/>
      <c r="O30" s="350"/>
      <c r="P30" s="350"/>
      <c r="Q30" s="182"/>
    </row>
    <row r="32" spans="1:17">
      <c r="B32" s="172"/>
    </row>
    <row r="33" spans="2:2">
      <c r="B33" s="172"/>
    </row>
    <row r="34" spans="2:2">
      <c r="B34" s="173"/>
    </row>
    <row r="36" spans="2:2">
      <c r="B36" s="173"/>
    </row>
    <row r="38" spans="2:2">
      <c r="B38" s="162"/>
    </row>
  </sheetData>
  <sheetProtection password="CA09" sheet="1" objects="1" scenarios="1"/>
  <mergeCells count="96">
    <mergeCell ref="O29:P29"/>
    <mergeCell ref="B30:D30"/>
    <mergeCell ref="E30:G30"/>
    <mergeCell ref="H30:K30"/>
    <mergeCell ref="O30:P30"/>
    <mergeCell ref="B26:D26"/>
    <mergeCell ref="E26:G26"/>
    <mergeCell ref="H26:K26"/>
    <mergeCell ref="O26:P26"/>
    <mergeCell ref="A27:A30"/>
    <mergeCell ref="B27:D27"/>
    <mergeCell ref="E27:G27"/>
    <mergeCell ref="H27:K27"/>
    <mergeCell ref="O27:P27"/>
    <mergeCell ref="B28:D28"/>
    <mergeCell ref="E28:G28"/>
    <mergeCell ref="H28:K28"/>
    <mergeCell ref="O28:P28"/>
    <mergeCell ref="B29:D29"/>
    <mergeCell ref="E29:G29"/>
    <mergeCell ref="H29:K29"/>
    <mergeCell ref="A12:A15"/>
    <mergeCell ref="O12:P12"/>
    <mergeCell ref="O13:P13"/>
    <mergeCell ref="O14:P14"/>
    <mergeCell ref="B3:E3"/>
    <mergeCell ref="F3:I3"/>
    <mergeCell ref="J3:K3"/>
    <mergeCell ref="B4:N4"/>
    <mergeCell ref="B6:K6"/>
    <mergeCell ref="B7:K7"/>
    <mergeCell ref="B8:K8"/>
    <mergeCell ref="O15:P15"/>
    <mergeCell ref="B9:K9"/>
    <mergeCell ref="L9:Q9"/>
    <mergeCell ref="A22:A25"/>
    <mergeCell ref="O22:P22"/>
    <mergeCell ref="O23:P23"/>
    <mergeCell ref="O24:P24"/>
    <mergeCell ref="A17:A20"/>
    <mergeCell ref="O17:P17"/>
    <mergeCell ref="O18:P18"/>
    <mergeCell ref="O19:P19"/>
    <mergeCell ref="O25:P25"/>
    <mergeCell ref="O20:P20"/>
    <mergeCell ref="O21:P21"/>
    <mergeCell ref="B17:D17"/>
    <mergeCell ref="B25:D25"/>
    <mergeCell ref="B18:D18"/>
    <mergeCell ref="B19:D19"/>
    <mergeCell ref="B20:D20"/>
    <mergeCell ref="O16:P16"/>
    <mergeCell ref="L6:Q6"/>
    <mergeCell ref="L7:Q7"/>
    <mergeCell ref="L8:Q8"/>
    <mergeCell ref="B11:D11"/>
    <mergeCell ref="B12:D12"/>
    <mergeCell ref="O11:P11"/>
    <mergeCell ref="B13:D13"/>
    <mergeCell ref="B14:D14"/>
    <mergeCell ref="B15:D15"/>
    <mergeCell ref="B16:D16"/>
    <mergeCell ref="E11:G11"/>
    <mergeCell ref="E12:G12"/>
    <mergeCell ref="E13:G13"/>
    <mergeCell ref="E14:G14"/>
    <mergeCell ref="E15:G15"/>
    <mergeCell ref="E24:G24"/>
    <mergeCell ref="B23:D23"/>
    <mergeCell ref="B24:D24"/>
    <mergeCell ref="E16:G16"/>
    <mergeCell ref="E17:G17"/>
    <mergeCell ref="E18:G18"/>
    <mergeCell ref="E19:G19"/>
    <mergeCell ref="E20:G20"/>
    <mergeCell ref="B21:D21"/>
    <mergeCell ref="B22:D22"/>
    <mergeCell ref="E21:G21"/>
    <mergeCell ref="E22:G22"/>
    <mergeCell ref="E23:G23"/>
    <mergeCell ref="E25:G25"/>
    <mergeCell ref="H11:K11"/>
    <mergeCell ref="H12:K12"/>
    <mergeCell ref="H13:K13"/>
    <mergeCell ref="H14:K14"/>
    <mergeCell ref="H15:K15"/>
    <mergeCell ref="H16:K16"/>
    <mergeCell ref="H17:K17"/>
    <mergeCell ref="H18:K18"/>
    <mergeCell ref="H19:K19"/>
    <mergeCell ref="H20:K20"/>
    <mergeCell ref="H21:K21"/>
    <mergeCell ref="H22:K22"/>
    <mergeCell ref="H23:K23"/>
    <mergeCell ref="H24:K24"/>
    <mergeCell ref="H25:K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Formulaire de saisie</vt:lpstr>
      <vt:lpstr>Norme sur la sauvegarde</vt:lpstr>
      <vt:lpstr>Résultats Intermédiaires</vt:lpstr>
      <vt:lpstr>Résultats finaux</vt:lpstr>
      <vt:lpstr>Risques &amp; priorités</vt:lpstr>
      <vt:lpstr>Atténuation des risques</vt:lpstr>
      <vt:lpstr>Plan d'amélioration</vt:lpstr>
      <vt:lpstr>'Formulaire de saisie'!Print_Area</vt:lpstr>
      <vt:lpstr>'Résultats Intermédiaires'!Print_Titles</vt:lpstr>
      <vt:lpstr>'Formulaire de saisie'!RANGE_A1_C218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Boomers</dc:creator>
  <cp:lastModifiedBy>Jacob Winter</cp:lastModifiedBy>
  <cp:lastPrinted>2019-03-24T15:44:47Z</cp:lastPrinted>
  <dcterms:created xsi:type="dcterms:W3CDTF">2014-01-24T13:08:24Z</dcterms:created>
  <dcterms:modified xsi:type="dcterms:W3CDTF">2021-01-11T21:35:53Z</dcterms:modified>
</cp:coreProperties>
</file>